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Premier Products-Muradpur\"/>
    </mc:Choice>
  </mc:AlternateContent>
  <xr:revisionPtr revIDLastSave="0" documentId="13_ncr:1_{D26F10CE-48E1-4421-B66D-55B52EE22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F33" i="2" l="1"/>
  <c r="G25" i="2" l="1"/>
  <c r="H24" i="2"/>
  <c r="H23" i="2"/>
  <c r="H25" i="2" s="1"/>
  <c r="F23" i="2"/>
  <c r="F25" i="2" s="1"/>
  <c r="J32" i="2"/>
  <c r="K32" i="2" s="1"/>
  <c r="J29" i="2" l="1"/>
  <c r="J28" i="2"/>
  <c r="I30" i="2"/>
  <c r="C38" i="2"/>
  <c r="C36" i="2"/>
  <c r="J30" i="2" l="1"/>
  <c r="I3" i="2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<sst xmlns="http://schemas.openxmlformats.org/spreadsheetml/2006/main" count="74" uniqueCount="59">
  <si>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</si>
  <si>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</si>
  <si>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</si>
  <si>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</si>
  <si>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</si>
  <si>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</si>
  <si>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</si>
  <si>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</si>
  <si>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</si>
  <si>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</si>
  <si>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</si>
  <si>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</si>
  <si>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</si>
  <si>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</si>
  <si>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</si>
  <si>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</si>
  <si>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</si>
  <si>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</si>
  <si>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</si>
  <si>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</si>
  <si>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</si>
  <si>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</si>
  <si>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</si>
  <si>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</si>
  <si>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</si>
  <si>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</si>
  <si>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</si>
  <si>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</si>
  <si>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</si>
  <si>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</si>
  <si>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</si>
  <si>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</si>
  <si>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</si>
  <si>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</si>
  <si>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</si>
  <si>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</si>
  <si>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</si>
  <si>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</si>
  <si>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</si>
  <si>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</si>
  <si>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</si>
  <si>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</si>
  <si>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</si>
  <si>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</si>
  <si>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</si>
  <si>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</si>
  <si>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</si>
  <si>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Sq.M.</t>
  </si>
  <si>
    <t>Sq.Ft.</t>
  </si>
  <si>
    <t>Ground Floor Area</t>
  </si>
  <si>
    <t>First Floor Area</t>
  </si>
  <si>
    <t>Total Area</t>
  </si>
  <si>
    <t>Land Area</t>
  </si>
  <si>
    <t>Hector</t>
  </si>
  <si>
    <t>SqM</t>
  </si>
  <si>
    <t>SqFt</t>
  </si>
  <si>
    <t>Total RCC Structure @ Ground Floor</t>
  </si>
  <si>
    <t>Total Teen Shade @ First Floor</t>
  </si>
  <si>
    <t>Sq.M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</si>
</sst>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rgb="FF00B0F0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16" fillId="0" borderId="0" xfId="0" applyFont="1"/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6.5" x14ac:dyDescent="0.3"/>
  <cols>
    <col min="1" max="1" width="9.140625" style="38"/>
    <col min="2" max="2" width="33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18">
        <v>853.93</v>
      </c>
      <c r="D2" s="7" t="s">
        <v>44</v>
      </c>
      <c r="E2" s="4"/>
      <c r="F2" s="4"/>
      <c r="G2" s="25"/>
      <c r="H2" s="1" t="s">
        <v>39</v>
      </c>
      <c r="I2" s="60">
        <v>2100</v>
      </c>
      <c r="J2" s="60">
        <f>C2</f>
        <v>853.93</v>
      </c>
      <c r="K2" s="60">
        <v>2100</v>
      </c>
      <c r="L2" s="50">
        <f>J2*K2</f>
        <v>1793253</v>
      </c>
      <c r="O2" s="57" t="s">
        <v>35</v>
      </c>
      <c r="P2" s="58">
        <f>C28</f>
        <v>13292668</v>
      </c>
      <c r="R2" s="20">
        <f>P2*0.025/12</f>
        <v>27693.058333333334</v>
      </c>
      <c r="S2" s="18" t="s">
        <v>34</v>
      </c>
    </row>
    <row r="3" spans="1:19" x14ac:dyDescent="0.3">
      <c r="B3" s="24" t="s">
        <v>6</v>
      </c>
      <c r="C3" s="49">
        <v>6000</v>
      </c>
      <c r="D3" s="15"/>
      <c r="E3" s="26"/>
      <c r="F3" s="26"/>
      <c r="G3" s="15"/>
      <c r="H3" s="1" t="s">
        <v>40</v>
      </c>
      <c r="I3" s="60">
        <f>MROUND(I2/10.764,1)</f>
        <v>195</v>
      </c>
      <c r="J3" s="60"/>
      <c r="K3" s="50"/>
      <c r="L3" s="50">
        <f>N11</f>
        <v>8169088</v>
      </c>
      <c r="O3" s="57" t="s">
        <v>35</v>
      </c>
      <c r="P3" s="58">
        <f>C28</f>
        <v>13292668</v>
      </c>
      <c r="Q3" s="7"/>
      <c r="R3" s="20">
        <f>P3*0.04/12</f>
        <v>44308.893333333333</v>
      </c>
      <c r="S3" s="59" t="s">
        <v>36</v>
      </c>
    </row>
    <row r="4" spans="1:19" x14ac:dyDescent="0.3">
      <c r="B4" s="31" t="s">
        <v>18</v>
      </c>
      <c r="C4" s="50">
        <f>ROUND((C2*C3),0)</f>
        <v>5123580</v>
      </c>
      <c r="F4" s="22"/>
      <c r="G4" s="22"/>
      <c r="I4" s="50"/>
      <c r="J4" s="60"/>
      <c r="K4" s="50"/>
      <c r="L4" s="50">
        <f>SUM(L2:L3)</f>
        <v>9962341</v>
      </c>
      <c r="O4" s="57" t="s">
        <v>35</v>
      </c>
      <c r="P4" s="58">
        <f>C28</f>
        <v>13292668</v>
      </c>
      <c r="Q4" s="7"/>
      <c r="R4" s="20">
        <f>P4*0.033/12</f>
        <v>36554.837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ht="20.25" customHeight="1" x14ac:dyDescent="0.25">
      <c r="A8" s="46">
        <v>1</v>
      </c>
      <c r="B8" s="43" t="s">
        <v>56</v>
      </c>
      <c r="C8" s="42">
        <v>345.27</v>
      </c>
      <c r="D8" s="47">
        <v>2018</v>
      </c>
      <c r="E8" s="47">
        <v>2023</v>
      </c>
      <c r="F8" s="47">
        <v>50</v>
      </c>
      <c r="G8" s="51">
        <v>16000</v>
      </c>
      <c r="H8" s="52">
        <f t="shared" ref="H8" si="0">E8-D8</f>
        <v>5</v>
      </c>
      <c r="I8" s="52">
        <f t="shared" ref="I8" si="1">F8-H8</f>
        <v>45</v>
      </c>
      <c r="J8" s="52">
        <f t="shared" ref="J8" si="2">IF(H8&gt;=5,90*H8/F8,0)</f>
        <v>9</v>
      </c>
      <c r="K8" s="52">
        <f t="shared" ref="K8" si="3">G8/100*J8</f>
        <v>1440</v>
      </c>
      <c r="L8" s="52">
        <f t="shared" ref="L8" si="4">ROUND((G8-K8),0)</f>
        <v>14560</v>
      </c>
      <c r="M8" s="52">
        <f t="shared" ref="M8" si="5">O8-N8</f>
        <v>497189</v>
      </c>
      <c r="N8" s="52">
        <f t="shared" ref="N8" si="6">ROUND((L8*C8),0)</f>
        <v>5027131</v>
      </c>
      <c r="O8" s="52">
        <f t="shared" ref="O8" si="7">ROUND((C8*G8),0)</f>
        <v>5524320</v>
      </c>
    </row>
    <row r="9" spans="1:19" s="11" customFormat="1" x14ac:dyDescent="0.25">
      <c r="A9" s="48">
        <v>2</v>
      </c>
      <c r="B9" s="43" t="s">
        <v>57</v>
      </c>
      <c r="C9" s="42">
        <v>345.27</v>
      </c>
      <c r="D9" s="47">
        <v>2018</v>
      </c>
      <c r="E9" s="47">
        <v>2023</v>
      </c>
      <c r="F9" s="47">
        <v>50</v>
      </c>
      <c r="G9" s="51">
        <v>10000</v>
      </c>
      <c r="H9" s="52">
        <f t="shared" ref="H9:H10" si="8">E9-D9</f>
        <v>5</v>
      </c>
      <c r="I9" s="52">
        <f t="shared" ref="I9:I10" si="9">F9-H9</f>
        <v>45</v>
      </c>
      <c r="J9" s="52">
        <f t="shared" ref="J9:J10" si="10">IF(H9&gt;=5,90*H9/F9,0)</f>
        <v>9</v>
      </c>
      <c r="K9" s="52">
        <f t="shared" ref="K9:K10" si="11">G9/100*J9</f>
        <v>900</v>
      </c>
      <c r="L9" s="52">
        <f t="shared" ref="L9:L10" si="12">ROUND((G9-K9),0)</f>
        <v>9100</v>
      </c>
      <c r="M9" s="52">
        <f t="shared" ref="M9:M10" si="13">O9-N9</f>
        <v>310743</v>
      </c>
      <c r="N9" s="52">
        <f t="shared" ref="N9:N10" si="14">ROUND((L9*C9),0)</f>
        <v>3141957</v>
      </c>
      <c r="O9" s="52">
        <f t="shared" ref="O9:O10" si="15">ROUND((C9*G9),0)</f>
        <v>3452700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/>
      <c r="G10" s="51">
        <v>0</v>
      </c>
      <c r="H10" s="52">
        <f t="shared" si="8"/>
        <v>0</v>
      </c>
      <c r="I10" s="52">
        <f t="shared" si="9"/>
        <v>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807932</v>
      </c>
      <c r="N11" s="52">
        <f>SUM(N8:N10)</f>
        <v>8169088</v>
      </c>
      <c r="O11" s="52">
        <f>SUM(O8:O10)</f>
        <v>8977020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2" t="s">
        <v>20</v>
      </c>
      <c r="C13" s="72"/>
      <c r="D13"/>
      <c r="E13"/>
      <c r="F13"/>
      <c r="G13"/>
      <c r="H13"/>
      <c r="I13"/>
      <c r="J13"/>
      <c r="K13"/>
      <c r="L13"/>
      <c r="M13"/>
      <c r="N13"/>
      <c r="O13"/>
    </row>
    <row r="14" spans="1:19" x14ac:dyDescent="0.3">
      <c r="B14" s="23" t="s">
        <v>19</v>
      </c>
      <c r="C14" s="55">
        <v>0</v>
      </c>
      <c r="D14"/>
      <c r="E14"/>
      <c r="F14"/>
      <c r="G14"/>
      <c r="H14"/>
      <c r="I14"/>
      <c r="J14"/>
      <c r="K14"/>
      <c r="L14"/>
      <c r="M14"/>
      <c r="N14"/>
      <c r="O14"/>
    </row>
    <row r="15" spans="1:19" x14ac:dyDescent="0.3">
      <c r="B15" s="24" t="s">
        <v>6</v>
      </c>
      <c r="C15" s="49">
        <v>0</v>
      </c>
      <c r="D15"/>
      <c r="E15"/>
      <c r="F15"/>
      <c r="G15"/>
      <c r="H15"/>
      <c r="I15"/>
      <c r="J15"/>
      <c r="K15"/>
      <c r="L15"/>
      <c r="M15"/>
      <c r="N15"/>
      <c r="O15"/>
    </row>
    <row r="16" spans="1:19" x14ac:dyDescent="0.3">
      <c r="B16" s="24" t="s">
        <v>7</v>
      </c>
      <c r="C16" s="53">
        <f>ROUND((C14*C15),0)</f>
        <v>0</v>
      </c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3" t="s">
        <v>15</v>
      </c>
      <c r="C18" s="74"/>
      <c r="D18" s="11"/>
      <c r="E18" s="70"/>
      <c r="F18" s="70"/>
      <c r="G18" s="70"/>
      <c r="H18" s="70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75" t="s">
        <v>45</v>
      </c>
      <c r="G20" s="76"/>
      <c r="H20" s="76"/>
      <c r="I20" s="76"/>
      <c r="J20" s="76"/>
      <c r="K20" s="77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26" t="s">
        <v>46</v>
      </c>
      <c r="G21" s="64"/>
      <c r="H21" s="26"/>
      <c r="I21" s="26"/>
      <c r="J21" s="26"/>
      <c r="K21" s="26"/>
      <c r="L21" s="7"/>
      <c r="N21" s="1"/>
      <c r="O21" s="1"/>
    </row>
    <row r="22" spans="1:15" x14ac:dyDescent="0.3">
      <c r="B22" s="38"/>
      <c r="C22" s="19"/>
      <c r="D22" s="9"/>
      <c r="E22" s="9"/>
      <c r="F22" s="26"/>
      <c r="G22" s="64" t="s">
        <v>58</v>
      </c>
      <c r="H22" s="26" t="s">
        <v>48</v>
      </c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>
        <f>1040*10.764</f>
        <v>11194.56</v>
      </c>
      <c r="G23" s="63">
        <v>345</v>
      </c>
      <c r="H23" s="63">
        <f>G23*10.764</f>
        <v>3713.58</v>
      </c>
      <c r="I23" s="63"/>
      <c r="J23" s="26"/>
      <c r="K23" s="26"/>
      <c r="L23" s="7"/>
      <c r="N23" s="1"/>
      <c r="O23" s="1"/>
    </row>
    <row r="24" spans="1:15" x14ac:dyDescent="0.3">
      <c r="B24" s="2" t="s">
        <v>13</v>
      </c>
      <c r="C24" s="50">
        <f>C4</f>
        <v>5123580</v>
      </c>
      <c r="D24" s="19"/>
      <c r="E24" s="50"/>
      <c r="F24" s="26">
        <v>558</v>
      </c>
      <c r="G24" s="63">
        <v>345</v>
      </c>
      <c r="H24" s="63">
        <f>G24*10.764</f>
        <v>3713.58</v>
      </c>
      <c r="I24" s="63"/>
      <c r="J24" s="63"/>
      <c r="K24" s="26"/>
      <c r="L24" s="7"/>
      <c r="N24" s="1"/>
      <c r="O24" s="1"/>
    </row>
    <row r="25" spans="1:15" x14ac:dyDescent="0.3">
      <c r="B25" s="2" t="s">
        <v>14</v>
      </c>
      <c r="C25" s="50">
        <f>N11</f>
        <v>8169088</v>
      </c>
      <c r="D25" s="19"/>
      <c r="E25" s="50"/>
      <c r="F25" s="63">
        <f>F24*F23</f>
        <v>6246564.4799999995</v>
      </c>
      <c r="G25" s="63">
        <f>SUM(G23:G24)</f>
        <v>690</v>
      </c>
      <c r="H25" s="63">
        <f>SUM(H23:H24)</f>
        <v>7427.16</v>
      </c>
      <c r="I25" s="63"/>
      <c r="J25" s="63"/>
      <c r="K25" s="2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50"/>
      <c r="F26" s="63"/>
      <c r="G26" s="63"/>
      <c r="H26" s="63"/>
      <c r="I26" s="63"/>
      <c r="J26" s="26"/>
      <c r="K26" s="2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50"/>
      <c r="F27" s="63"/>
      <c r="G27" s="63"/>
      <c r="H27" s="63"/>
      <c r="I27" s="63"/>
      <c r="J27" s="26"/>
      <c r="K27" s="26"/>
      <c r="L27" s="20"/>
    </row>
    <row r="28" spans="1:15" x14ac:dyDescent="0.3">
      <c r="A28" s="1"/>
      <c r="B28" s="13" t="s">
        <v>8</v>
      </c>
      <c r="C28" s="56">
        <f>C24+C25+C26+C27</f>
        <v>13292668</v>
      </c>
      <c r="D28" s="18"/>
      <c r="E28" s="56"/>
      <c r="F28" s="63"/>
      <c r="G28" s="11"/>
      <c r="H28" s="70" t="s">
        <v>49</v>
      </c>
      <c r="I28" s="70">
        <v>345.27</v>
      </c>
      <c r="J28" s="70">
        <f>I28*10.764</f>
        <v>3716.4862799999996</v>
      </c>
      <c r="K28" s="62"/>
    </row>
    <row r="29" spans="1:15" x14ac:dyDescent="0.3">
      <c r="A29" s="1"/>
      <c r="B29" s="13" t="s">
        <v>9</v>
      </c>
      <c r="C29" s="56">
        <f>MROUND(C28*90%,1)</f>
        <v>11963401</v>
      </c>
      <c r="D29" s="20"/>
      <c r="E29" s="56"/>
      <c r="F29" s="63"/>
      <c r="G29" s="11"/>
      <c r="H29" s="70" t="s">
        <v>50</v>
      </c>
      <c r="I29" s="70">
        <v>345.27</v>
      </c>
      <c r="J29" s="70">
        <f>I29*10.764</f>
        <v>3716.4862799999996</v>
      </c>
      <c r="K29" s="16"/>
    </row>
    <row r="30" spans="1:15" x14ac:dyDescent="0.3">
      <c r="A30" s="1"/>
      <c r="B30" s="13" t="s">
        <v>10</v>
      </c>
      <c r="C30" s="56">
        <f>MROUND(C28*80%,1)</f>
        <v>10634134</v>
      </c>
      <c r="D30" s="20"/>
      <c r="E30" s="56"/>
      <c r="F30" s="65"/>
      <c r="G30" s="11"/>
      <c r="H30" s="70" t="s">
        <v>51</v>
      </c>
      <c r="I30" s="71">
        <f>SUM(I28:I29)</f>
        <v>690.54</v>
      </c>
      <c r="J30" s="71">
        <f>SUM(J28:J29)</f>
        <v>7432.9725599999992</v>
      </c>
      <c r="K30" s="11"/>
    </row>
    <row r="31" spans="1:15" x14ac:dyDescent="0.3">
      <c r="A31" s="1"/>
      <c r="B31" s="2" t="s">
        <v>24</v>
      </c>
      <c r="C31" s="50">
        <f>O11</f>
        <v>8977020</v>
      </c>
      <c r="D31" s="30"/>
      <c r="E31" s="50"/>
      <c r="F31" s="66"/>
      <c r="G31" s="11"/>
      <c r="H31" s="70" t="s">
        <v>52</v>
      </c>
      <c r="I31" s="70" t="s">
        <v>53</v>
      </c>
      <c r="J31" s="70" t="s">
        <v>54</v>
      </c>
      <c r="K31" s="70" t="s">
        <v>55</v>
      </c>
      <c r="O31" s="32"/>
    </row>
    <row r="32" spans="1:15" x14ac:dyDescent="0.3">
      <c r="A32" s="1"/>
      <c r="B32" s="13" t="s">
        <v>41</v>
      </c>
      <c r="C32" s="57">
        <f>MROUND(C31*0.85,1)</f>
        <v>7630467</v>
      </c>
      <c r="E32" s="57"/>
      <c r="F32" s="66"/>
      <c r="G32" s="11"/>
      <c r="H32" s="71"/>
      <c r="I32" s="71">
        <v>0.104</v>
      </c>
      <c r="J32" s="71">
        <f>I32*10000</f>
        <v>1040</v>
      </c>
      <c r="K32" s="71">
        <f>J32*10.764</f>
        <v>11194.56</v>
      </c>
      <c r="O32" s="32"/>
    </row>
    <row r="33" spans="1:15" x14ac:dyDescent="0.3">
      <c r="A33" s="1"/>
      <c r="F33" s="66">
        <f>I28*2</f>
        <v>690.54</v>
      </c>
      <c r="G33" s="66"/>
      <c r="H33" s="66"/>
      <c r="I33" s="66"/>
      <c r="J33" s="68"/>
      <c r="K33" s="66"/>
      <c r="O33" s="32"/>
    </row>
    <row r="34" spans="1:15" x14ac:dyDescent="0.3">
      <c r="A34" s="1"/>
      <c r="B34"/>
      <c r="C34"/>
      <c r="D34"/>
      <c r="F34" s="66"/>
      <c r="G34" s="66"/>
      <c r="H34" s="66"/>
      <c r="I34" s="66"/>
      <c r="J34" s="68"/>
      <c r="K34" s="66"/>
      <c r="L34" s="33"/>
      <c r="O34" s="32"/>
    </row>
    <row r="35" spans="1:15" x14ac:dyDescent="0.3">
      <c r="A35" s="1"/>
      <c r="B35" t="s">
        <v>47</v>
      </c>
      <c r="C35" t="s">
        <v>48</v>
      </c>
      <c r="F35" s="66"/>
      <c r="G35" s="66"/>
      <c r="H35" s="66"/>
      <c r="I35" s="66"/>
      <c r="J35" s="68"/>
      <c r="K35" s="66"/>
      <c r="L35" s="33"/>
      <c r="O35" s="32"/>
    </row>
    <row r="36" spans="1:15" x14ac:dyDescent="0.3">
      <c r="A36" s="1"/>
      <c r="B36">
        <v>16100</v>
      </c>
      <c r="C36" s="69">
        <f>B36/10.76</f>
        <v>1496.282527881041</v>
      </c>
      <c r="F36" s="66"/>
      <c r="G36" s="66"/>
      <c r="H36" s="67"/>
      <c r="I36" s="67"/>
      <c r="J36" s="68"/>
      <c r="K36" s="66"/>
      <c r="L36" s="33"/>
      <c r="O36" s="32"/>
    </row>
    <row r="37" spans="1:15" x14ac:dyDescent="0.3">
      <c r="A37" s="1"/>
      <c r="B37" t="s">
        <v>48</v>
      </c>
      <c r="C37" t="s">
        <v>47</v>
      </c>
      <c r="D37" s="69"/>
      <c r="F37" s="66"/>
      <c r="G37" s="66"/>
      <c r="H37" s="66"/>
      <c r="I37" s="66"/>
      <c r="J37" s="68"/>
      <c r="K37" s="66"/>
      <c r="L37" s="33"/>
      <c r="O37" s="32"/>
    </row>
    <row r="38" spans="1:15" x14ac:dyDescent="0.3">
      <c r="A38" s="1"/>
      <c r="B38">
        <v>1500</v>
      </c>
      <c r="C38" s="69">
        <f t="shared" ref="C38" si="16">B38*10.76</f>
        <v>16140</v>
      </c>
      <c r="F38" s="66"/>
      <c r="G38" s="66"/>
      <c r="H38" s="66"/>
      <c r="I38" s="66"/>
      <c r="J38" s="68"/>
      <c r="K38" s="66"/>
      <c r="L38" s="33"/>
      <c r="O38" s="32"/>
    </row>
    <row r="39" spans="1:15" x14ac:dyDescent="0.3">
      <c r="A39" s="1"/>
      <c r="F39" s="66"/>
      <c r="G39" s="66"/>
      <c r="H39" s="66"/>
      <c r="I39" s="66"/>
      <c r="J39" s="68"/>
      <c r="K39" s="66"/>
      <c r="L39" s="33"/>
      <c r="O39" s="32"/>
    </row>
    <row r="40" spans="1:15" x14ac:dyDescent="0.3">
      <c r="A40" s="1"/>
      <c r="F40" s="66"/>
      <c r="G40" s="66"/>
      <c r="H40" s="66"/>
      <c r="I40" s="66"/>
      <c r="J40" s="68"/>
      <c r="K40" s="66"/>
      <c r="L40" s="33"/>
      <c r="O40" s="32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4"/>
      <c r="G52" s="34"/>
      <c r="H52" s="34"/>
      <c r="I52" s="34"/>
      <c r="J52" s="13"/>
    </row>
    <row r="53" spans="1:10" x14ac:dyDescent="0.3">
      <c r="A53" s="1"/>
      <c r="B53" s="1"/>
      <c r="F53" s="32"/>
      <c r="G53" s="1"/>
      <c r="H53" s="32"/>
      <c r="I53" s="32"/>
    </row>
    <row r="54" spans="1:10" x14ac:dyDescent="0.3">
      <c r="A54" s="1"/>
      <c r="B54" s="1"/>
      <c r="F54" s="32"/>
      <c r="G54" s="32"/>
      <c r="H54" s="35"/>
      <c r="I54" s="35"/>
    </row>
    <row r="55" spans="1:10" x14ac:dyDescent="0.3">
      <c r="A55" s="1"/>
      <c r="B55" s="1"/>
      <c r="F55" s="32"/>
      <c r="G55" s="32"/>
      <c r="H55" s="32"/>
      <c r="I55" s="32"/>
    </row>
    <row r="56" spans="1:10" x14ac:dyDescent="0.3">
      <c r="A56" s="1"/>
      <c r="B56" s="1"/>
      <c r="F56" s="32"/>
      <c r="G56" s="36"/>
      <c r="H56" s="32"/>
      <c r="I56" s="32"/>
    </row>
    <row r="57" spans="1:10" x14ac:dyDescent="0.3">
      <c r="A57" s="1"/>
      <c r="B57" s="1"/>
      <c r="F57" s="32"/>
      <c r="G57" s="32"/>
      <c r="H57" s="32"/>
      <c r="I57" s="32"/>
    </row>
    <row r="58" spans="1:10" x14ac:dyDescent="0.3">
      <c r="A58" s="1"/>
      <c r="B58" s="1"/>
      <c r="F58" s="32"/>
      <c r="G58" s="32"/>
      <c r="H58" s="32"/>
      <c r="I58" s="32"/>
    </row>
    <row r="59" spans="1:10" x14ac:dyDescent="0.3">
      <c r="A59" s="1"/>
      <c r="B59" s="1"/>
      <c r="F59" s="32"/>
      <c r="G59" s="32"/>
      <c r="H59" s="32"/>
      <c r="I59" s="32"/>
    </row>
    <row r="60" spans="1:10" x14ac:dyDescent="0.3">
      <c r="A60" s="1"/>
      <c r="B60" s="1"/>
      <c r="F60" s="32"/>
      <c r="G60" s="32"/>
      <c r="H60" s="32"/>
      <c r="I60" s="32"/>
    </row>
    <row r="61" spans="1:10" x14ac:dyDescent="0.3">
      <c r="A61" s="1"/>
      <c r="B61" s="1"/>
      <c r="F61" s="32"/>
      <c r="G61" s="32"/>
      <c r="H61" s="32"/>
      <c r="I61" s="32"/>
    </row>
    <row r="62" spans="1:10" x14ac:dyDescent="0.3">
      <c r="A62" s="1"/>
      <c r="B62" s="1"/>
      <c r="F62" s="32"/>
      <c r="G62" s="32"/>
      <c r="H62" s="32"/>
      <c r="I62" s="32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2023-12-04T12:39:21Z</dcterms:modified>
</cp:coreProperties>
</file>