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7A0629D-0DC6-49E9-8822-39E0255F0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B18" i="1"/>
  <c r="F13" i="1"/>
  <c r="H12" i="1"/>
  <c r="F12" i="1"/>
  <c r="H5" i="1"/>
  <c r="G5" i="1"/>
  <c r="F6" i="1"/>
  <c r="F5" i="1"/>
  <c r="J25" i="1" l="1"/>
  <c r="J30" i="1" l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I33" i="1" s="1"/>
  <c r="J5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K7" i="1" l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<sst xmlns="http://schemas.openxmlformats.org/spreadsheetml/2006/main" count="31" uniqueCount="29">
  <si>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</si>
  <si>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</si>
  <si>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</si>
  <si>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</si>
  <si>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</si>
  <si>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</si>
  <si>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</si>
  <si>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</si>
  <si>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</si>
  <si>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</si>
  <si>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</si>
  <si>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</si>
  <si>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</si>
  <si>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</si>
  <si>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</si>
  <si>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</si>
  <si>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</si>
  <si>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</si>
  <si>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</si>
  <si>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</si>
  <si>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</si>
  <si>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</si>
  <si>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</si>
  <si>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</si>
  <si>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</si>
  <si>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Built up area</t>
  </si>
  <si>
    <t>Carpet Area</t>
  </si>
  <si>
    <t>Carpet area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</si>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</sst>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8" xfId="0" applyNumberFormat="1" applyBorder="1"/>
    <xf numFmtId="43" fontId="0" fillId="0" borderId="1" xfId="1" applyFont="1" applyFill="1" applyBorder="1"/>
    <xf numFmtId="0" fontId="7" fillId="0" borderId="7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325767</xdr:colOff>
      <xdr:row>43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851B2-1085-46D0-B189-025687AD1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6967" cy="8192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421030</xdr:colOff>
      <xdr:row>43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CF85DC-353E-4DB8-A5BA-50C1CBDB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32230" cy="8192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516294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3B4946-B80F-4DA5-AE19-26ED8388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27494" cy="8697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52B2F-6B25-4933-956A-B6A5A583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8554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30366</xdr:colOff>
      <xdr:row>41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3E7D9-486D-41C6-9CFB-CD051FE70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1966" cy="7878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153783</xdr:colOff>
      <xdr:row>28</xdr:row>
      <xdr:rowOff>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ED655-9ABF-4860-BE35-162DBBCD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7383" cy="533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5"/>
      <c r="C1" s="21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/>
      <c r="B2" s="36"/>
      <c r="C2" s="36"/>
      <c r="D2" s="44"/>
      <c r="E2" s="17"/>
      <c r="F2" t="s">
        <v>13</v>
      </c>
      <c r="I2" s="6"/>
      <c r="L2" s="5"/>
      <c r="O2" s="6"/>
    </row>
    <row r="3" spans="1:15" ht="16.5" x14ac:dyDescent="0.3">
      <c r="A3" s="31" t="s">
        <v>0</v>
      </c>
      <c r="B3" s="37">
        <v>11600</v>
      </c>
      <c r="C3" s="37"/>
      <c r="D3" s="34"/>
      <c r="E3" s="13"/>
      <c r="F3" s="5">
        <v>2010</v>
      </c>
      <c r="G3" s="7">
        <v>2023</v>
      </c>
      <c r="H3" s="8">
        <f>G3-F3</f>
        <v>13</v>
      </c>
      <c r="I3" s="6"/>
      <c r="J3">
        <v>26620</v>
      </c>
      <c r="L3" s="5"/>
      <c r="M3" s="7"/>
      <c r="N3" s="8"/>
      <c r="O3" s="6"/>
    </row>
    <row r="4" spans="1:15" ht="33" x14ac:dyDescent="0.3">
      <c r="A4" s="32" t="s">
        <v>1</v>
      </c>
      <c r="B4" s="37">
        <v>2700</v>
      </c>
      <c r="C4" s="37"/>
      <c r="D4" s="34"/>
      <c r="E4" s="13"/>
      <c r="F4" s="9" t="s">
        <v>24</v>
      </c>
      <c r="G4" t="s">
        <v>25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1" t="s">
        <v>2</v>
      </c>
      <c r="B5" s="37">
        <f>B3-B4</f>
        <v>8900</v>
      </c>
      <c r="C5" s="37"/>
      <c r="D5" s="34"/>
      <c r="E5" s="20" t="s">
        <v>27</v>
      </c>
      <c r="F5" s="55">
        <f>46.76*10.764</f>
        <v>503.32463999999993</v>
      </c>
      <c r="G5" s="23">
        <f>51.43*10.7643</f>
        <v>553.60794899999996</v>
      </c>
      <c r="H5" s="26">
        <f>F5*1.1</f>
        <v>553.657104</v>
      </c>
      <c r="I5" s="40"/>
      <c r="J5">
        <f>J4/10.764</f>
        <v>2596.711259754738</v>
      </c>
      <c r="L5" s="5"/>
      <c r="M5" s="7"/>
      <c r="N5" s="8"/>
      <c r="O5" s="6"/>
    </row>
    <row r="6" spans="1:15" ht="16.5" x14ac:dyDescent="0.3">
      <c r="A6" s="31" t="s">
        <v>3</v>
      </c>
      <c r="B6" s="37">
        <f>B4</f>
        <v>2700</v>
      </c>
      <c r="C6" s="37"/>
      <c r="D6" s="34"/>
      <c r="E6" s="56" t="s">
        <v>28</v>
      </c>
      <c r="F6" s="56">
        <f>13.83*10.764</f>
        <v>148.86612</v>
      </c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31" t="s">
        <v>4</v>
      </c>
      <c r="B7" s="33">
        <v>0</v>
      </c>
      <c r="C7" s="33"/>
      <c r="D7" s="45"/>
      <c r="E7" s="57"/>
      <c r="F7" s="20">
        <f>SUM(F5:F6)</f>
        <v>652.19075999999995</v>
      </c>
      <c r="G7" s="24"/>
      <c r="H7" s="24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1" t="s">
        <v>5</v>
      </c>
      <c r="B8" s="33">
        <f>B9-B7</f>
        <v>60</v>
      </c>
      <c r="C8" s="33"/>
      <c r="D8" s="46"/>
      <c r="E8" s="42"/>
      <c r="F8" s="20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31" t="s">
        <v>6</v>
      </c>
      <c r="B9" s="33">
        <v>60</v>
      </c>
      <c r="C9" s="33"/>
      <c r="D9" s="45"/>
      <c r="E9" s="41"/>
      <c r="F9" s="43"/>
      <c r="G9" s="39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2" t="s">
        <v>7</v>
      </c>
      <c r="B10" s="33">
        <f>90*B7/B9</f>
        <v>0</v>
      </c>
      <c r="C10" s="33"/>
      <c r="D10" s="45"/>
      <c r="E10" s="41"/>
      <c r="F10" s="20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31"/>
      <c r="B11" s="38">
        <f>B10%</f>
        <v>0</v>
      </c>
      <c r="C11" s="38"/>
      <c r="D11" s="47"/>
      <c r="E11" s="29"/>
      <c r="F11" s="13" t="s">
        <v>26</v>
      </c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31" t="s">
        <v>8</v>
      </c>
      <c r="B12" s="37">
        <f>B6*B11</f>
        <v>0</v>
      </c>
      <c r="C12" s="37"/>
      <c r="D12" s="48"/>
      <c r="E12" s="1"/>
      <c r="F12" s="13">
        <f>136+15+25+26+65+101+25+113+47+3</f>
        <v>556</v>
      </c>
      <c r="G12" s="24">
        <v>48</v>
      </c>
      <c r="H12" s="25">
        <f>18+14</f>
        <v>32</v>
      </c>
      <c r="I12" s="58">
        <v>15</v>
      </c>
      <c r="J12" s="19"/>
      <c r="K12" s="16"/>
      <c r="L12" s="16"/>
      <c r="M12" s="14"/>
      <c r="N12" s="8"/>
      <c r="O12" s="6"/>
    </row>
    <row r="13" spans="1:15" ht="16.5" x14ac:dyDescent="0.3">
      <c r="A13" s="31" t="s">
        <v>9</v>
      </c>
      <c r="B13" s="37">
        <f>B6-B12</f>
        <v>2700</v>
      </c>
      <c r="C13" s="37"/>
      <c r="D13" s="48"/>
      <c r="E13" s="1"/>
      <c r="F13" s="13">
        <f>F12+G12+H12+I12</f>
        <v>651</v>
      </c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31" t="s">
        <v>2</v>
      </c>
      <c r="B14" s="37">
        <f>B5</f>
        <v>8900</v>
      </c>
      <c r="C14" s="37"/>
      <c r="D14" s="34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31" t="s">
        <v>10</v>
      </c>
      <c r="B15" s="37">
        <f>B14+B13</f>
        <v>11600</v>
      </c>
      <c r="C15" s="37"/>
      <c r="D15" s="34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50" t="s">
        <v>23</v>
      </c>
      <c r="B16" s="49">
        <v>652</v>
      </c>
      <c r="C16" s="49"/>
      <c r="D16" s="50"/>
      <c r="E16" s="13"/>
      <c r="F16" s="25"/>
      <c r="G16" s="28"/>
      <c r="H16" s="24"/>
      <c r="I16" s="40"/>
      <c r="L16" s="5"/>
      <c r="N16" s="11"/>
      <c r="O16" s="6"/>
    </row>
    <row r="17" spans="1:15" ht="16.5" x14ac:dyDescent="0.3">
      <c r="A17" s="50" t="s">
        <v>11</v>
      </c>
      <c r="B17" s="51">
        <f>B16*B15</f>
        <v>7563200</v>
      </c>
      <c r="C17" s="51"/>
      <c r="D17" s="52"/>
      <c r="E17" s="13"/>
      <c r="F17" s="25"/>
      <c r="G17" s="25"/>
      <c r="H17" s="24"/>
      <c r="I17" s="40"/>
      <c r="L17" s="5"/>
      <c r="N17" s="24"/>
      <c r="O17" s="40"/>
    </row>
    <row r="18" spans="1:15" ht="16.5" x14ac:dyDescent="0.3">
      <c r="A18" s="50" t="s">
        <v>12</v>
      </c>
      <c r="B18" s="51">
        <f>554*B4</f>
        <v>1495800</v>
      </c>
      <c r="C18" s="51"/>
      <c r="D18" s="52"/>
      <c r="E18" s="13"/>
      <c r="F18" s="13"/>
      <c r="G18" s="13"/>
      <c r="I18" s="6"/>
    </row>
    <row r="19" spans="1:15" ht="16.5" x14ac:dyDescent="0.3">
      <c r="A19" s="49" t="s">
        <v>16</v>
      </c>
      <c r="B19" s="53">
        <f>B17*0.03/12</f>
        <v>18908</v>
      </c>
      <c r="C19" s="51"/>
      <c r="D19" s="51"/>
      <c r="E19" s="13"/>
    </row>
    <row r="20" spans="1:15" x14ac:dyDescent="0.25">
      <c r="B20" s="22"/>
      <c r="C20" s="22"/>
    </row>
    <row r="21" spans="1:15" x14ac:dyDescent="0.25">
      <c r="B21" s="22"/>
      <c r="C21" s="22"/>
    </row>
    <row r="23" spans="1:15" x14ac:dyDescent="0.25">
      <c r="D23" t="s">
        <v>14</v>
      </c>
    </row>
    <row r="24" spans="1:15" x14ac:dyDescent="0.25">
      <c r="B24" s="54" t="s">
        <v>20</v>
      </c>
      <c r="C24" s="54" t="s">
        <v>15</v>
      </c>
      <c r="D24" s="55" t="s">
        <v>21</v>
      </c>
      <c r="E24" s="55"/>
      <c r="F24" s="55" t="s">
        <v>11</v>
      </c>
      <c r="G24" s="55" t="s">
        <v>17</v>
      </c>
      <c r="H24" s="55" t="s">
        <v>18</v>
      </c>
      <c r="I24" s="55" t="s">
        <v>19</v>
      </c>
      <c r="J24" s="55"/>
    </row>
    <row r="25" spans="1:15" ht="17.25" x14ac:dyDescent="0.3">
      <c r="B25" s="54"/>
      <c r="C25" s="54">
        <v>581</v>
      </c>
      <c r="D25" s="55"/>
      <c r="E25" s="55"/>
      <c r="F25" s="55">
        <v>7000000</v>
      </c>
      <c r="G25" s="20">
        <f t="shared" ref="G25:G31" si="0">F25/C25</f>
        <v>12048.192771084337</v>
      </c>
      <c r="H25" s="20" t="e">
        <f>F25/D25</f>
        <v>#DIV/0!</v>
      </c>
      <c r="I25" s="20" t="e">
        <f t="shared" ref="I25:I31" si="1">F25/B25</f>
        <v>#DIV/0!</v>
      </c>
      <c r="J25" s="55">
        <f>B25/C25</f>
        <v>0</v>
      </c>
      <c r="K25" s="30"/>
    </row>
    <row r="26" spans="1:15" ht="17.25" x14ac:dyDescent="0.3">
      <c r="B26" s="54"/>
      <c r="C26" s="54">
        <v>690</v>
      </c>
      <c r="D26" s="55"/>
      <c r="E26" s="55"/>
      <c r="F26" s="55">
        <v>7800000</v>
      </c>
      <c r="G26" s="20">
        <f t="shared" si="0"/>
        <v>11304.347826086956</v>
      </c>
      <c r="H26" s="20" t="e">
        <f>F26/D26</f>
        <v>#DIV/0!</v>
      </c>
      <c r="I26" s="20" t="e">
        <f t="shared" si="1"/>
        <v>#DIV/0!</v>
      </c>
      <c r="J26" s="55">
        <f t="shared" ref="J26:J30" si="2">D26/C26</f>
        <v>0</v>
      </c>
      <c r="K26" s="30"/>
    </row>
    <row r="27" spans="1:15" x14ac:dyDescent="0.25">
      <c r="B27" s="54"/>
      <c r="C27" s="54">
        <v>635</v>
      </c>
      <c r="D27" s="55"/>
      <c r="E27" s="55"/>
      <c r="F27" s="20">
        <v>7500000</v>
      </c>
      <c r="G27" s="20">
        <f t="shared" si="0"/>
        <v>11811.023622047243</v>
      </c>
      <c r="H27" s="20" t="e">
        <f t="shared" ref="H27:H31" si="3">F27/D27</f>
        <v>#DIV/0!</v>
      </c>
      <c r="I27" s="20" t="e">
        <f t="shared" si="1"/>
        <v>#DIV/0!</v>
      </c>
      <c r="J27" s="55">
        <f t="shared" si="2"/>
        <v>0</v>
      </c>
    </row>
    <row r="28" spans="1:15" x14ac:dyDescent="0.25">
      <c r="B28" s="54"/>
      <c r="C28" s="54">
        <v>650</v>
      </c>
      <c r="D28" s="55"/>
      <c r="E28" s="55"/>
      <c r="F28" s="20">
        <v>7800000</v>
      </c>
      <c r="G28" s="20">
        <f t="shared" si="0"/>
        <v>12000</v>
      </c>
      <c r="H28" s="20" t="e">
        <f t="shared" si="3"/>
        <v>#DIV/0!</v>
      </c>
      <c r="I28" s="20" t="e">
        <f t="shared" si="1"/>
        <v>#DIV/0!</v>
      </c>
      <c r="J28" s="55">
        <f t="shared" si="2"/>
        <v>0</v>
      </c>
    </row>
    <row r="29" spans="1:15" x14ac:dyDescent="0.25">
      <c r="B29" s="54"/>
      <c r="C29" s="54">
        <v>634</v>
      </c>
      <c r="D29" s="55"/>
      <c r="E29" s="55"/>
      <c r="F29" s="20">
        <v>7300000</v>
      </c>
      <c r="G29" s="20">
        <f t="shared" si="0"/>
        <v>11514.195583596214</v>
      </c>
      <c r="H29" s="20" t="e">
        <f t="shared" si="3"/>
        <v>#DIV/0!</v>
      </c>
      <c r="I29" s="20" t="e">
        <f t="shared" si="1"/>
        <v>#DIV/0!</v>
      </c>
      <c r="J29" s="55">
        <f t="shared" si="2"/>
        <v>0</v>
      </c>
    </row>
    <row r="30" spans="1:15" x14ac:dyDescent="0.25">
      <c r="B30" s="54"/>
      <c r="C30" s="54"/>
      <c r="D30" s="55"/>
      <c r="E30" s="55"/>
      <c r="F30" s="20"/>
      <c r="G30" s="20" t="e">
        <f t="shared" si="0"/>
        <v>#DIV/0!</v>
      </c>
      <c r="H30" s="20" t="e">
        <f t="shared" si="3"/>
        <v>#DIV/0!</v>
      </c>
      <c r="I30" s="20" t="e">
        <f t="shared" si="1"/>
        <v>#DIV/0!</v>
      </c>
      <c r="J30" s="55" t="e">
        <f t="shared" si="2"/>
        <v>#DIV/0!</v>
      </c>
    </row>
    <row r="31" spans="1:15" x14ac:dyDescent="0.25">
      <c r="B31" s="54"/>
      <c r="C31" s="54"/>
      <c r="D31" s="55"/>
      <c r="E31" s="55"/>
      <c r="F31" s="55"/>
      <c r="G31" s="20" t="e">
        <f t="shared" si="0"/>
        <v>#DIV/0!</v>
      </c>
      <c r="H31" s="20" t="e">
        <f t="shared" si="3"/>
        <v>#DIV/0!</v>
      </c>
      <c r="I31" s="20" t="e">
        <f t="shared" si="1"/>
        <v>#DIV/0!</v>
      </c>
      <c r="J31" s="55"/>
    </row>
    <row r="32" spans="1:15" x14ac:dyDescent="0.25">
      <c r="B32" s="17" t="s">
        <v>22</v>
      </c>
    </row>
    <row r="33" spans="1:9" x14ac:dyDescent="0.25">
      <c r="B33" s="54"/>
      <c r="C33" s="54"/>
      <c r="D33" s="55" t="e">
        <f>C33/B33</f>
        <v>#DIV/0!</v>
      </c>
      <c r="E33" s="55">
        <v>214200</v>
      </c>
      <c r="F33" s="55">
        <v>30000</v>
      </c>
      <c r="G33" s="20">
        <f>F33+E33+C33</f>
        <v>244200</v>
      </c>
      <c r="H33" s="55" t="e">
        <f>G33/B33</f>
        <v>#DIV/0!</v>
      </c>
      <c r="I33" s="20" t="e">
        <f>G33/A33</f>
        <v>#DIV/0!</v>
      </c>
    </row>
    <row r="34" spans="1:9" x14ac:dyDescent="0.25">
      <c r="B34" s="54"/>
      <c r="C34" s="54"/>
      <c r="D34" s="55" t="e">
        <f>C34/B34</f>
        <v>#DIV/0!</v>
      </c>
      <c r="E34" s="55">
        <v>720000</v>
      </c>
      <c r="F34" s="55">
        <v>30000</v>
      </c>
      <c r="G34" s="20">
        <f>F34+E34+C34</f>
        <v>750000</v>
      </c>
      <c r="H34" s="55" t="e">
        <f>G34/B34</f>
        <v>#DIV/0!</v>
      </c>
      <c r="I34" s="20"/>
    </row>
    <row r="35" spans="1:9" x14ac:dyDescent="0.25">
      <c r="B35" s="54"/>
      <c r="C35" s="54"/>
      <c r="D35" s="55" t="e">
        <f>C35/B35</f>
        <v>#DIV/0!</v>
      </c>
      <c r="E35" s="55">
        <v>245000</v>
      </c>
      <c r="F35" s="55">
        <v>30000</v>
      </c>
      <c r="G35" s="20">
        <f>F35+E35+C35</f>
        <v>275000</v>
      </c>
      <c r="H35" s="55" t="e">
        <f>G35/B35</f>
        <v>#DIV/0!</v>
      </c>
      <c r="I35" s="55"/>
    </row>
    <row r="36" spans="1:9" ht="15.75" x14ac:dyDescent="0.25">
      <c r="A36" s="15"/>
      <c r="B36" s="54"/>
      <c r="C36" s="54"/>
      <c r="D36" s="55" t="e">
        <f>C36/B36</f>
        <v>#DIV/0!</v>
      </c>
      <c r="E36" s="55">
        <v>392000</v>
      </c>
      <c r="F36" s="55">
        <v>30000</v>
      </c>
      <c r="G36" s="20">
        <f>F36+E36+C36</f>
        <v>422000</v>
      </c>
      <c r="H36" s="55" t="e">
        <f>G36/B36</f>
        <v>#DIV/0!</v>
      </c>
      <c r="I36" s="55"/>
    </row>
    <row r="37" spans="1:9" ht="15.75" x14ac:dyDescent="0.25">
      <c r="A37" s="15"/>
      <c r="B37" s="54"/>
      <c r="C37" s="54"/>
      <c r="D37" s="55" t="e">
        <f>C37/B37</f>
        <v>#DIV/0!</v>
      </c>
      <c r="E37" s="55">
        <v>210000</v>
      </c>
      <c r="F37" s="55">
        <v>30000</v>
      </c>
      <c r="G37" s="20">
        <f>F37+E37+C37</f>
        <v>240000</v>
      </c>
      <c r="H37" s="55" t="e">
        <f>G37/B37</f>
        <v>#DIV/0!</v>
      </c>
      <c r="I37" s="55"/>
    </row>
    <row r="38" spans="1:9" ht="15.75" x14ac:dyDescent="0.25">
      <c r="A38" s="15"/>
    </row>
    <row r="39" spans="1:9" ht="15.75" x14ac:dyDescent="0.25">
      <c r="A39" s="15"/>
    </row>
    <row r="40" spans="1:9" ht="15.75" x14ac:dyDescent="0.25">
      <c r="A40" s="15"/>
    </row>
    <row r="41" spans="1:9" ht="15.75" x14ac:dyDescent="0.25">
      <c r="A41" s="15"/>
    </row>
    <row r="42" spans="1:9" ht="15.75" x14ac:dyDescent="0.25">
      <c r="A42" s="15"/>
    </row>
    <row r="62" spans="4:6" x14ac:dyDescent="0.25">
      <c r="D62" s="13"/>
      <c r="E62" s="13"/>
      <c r="F6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2023-12-07T05:23:41Z</dcterms:modified>
</cp:coreProperties>
</file>