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J40" i="1" l="1"/>
  <c r="J38" i="1"/>
  <c r="J36" i="1"/>
  <c r="J35" i="1"/>
  <c r="P33" i="1" l="1"/>
  <c r="I33" i="1" l="1"/>
  <c r="J33" i="1" s="1"/>
  <c r="N37" i="1"/>
  <c r="N32" i="1"/>
  <c r="N31" i="1"/>
  <c r="L26" i="1"/>
  <c r="L25" i="1"/>
  <c r="J32" i="1"/>
  <c r="J31" i="1"/>
  <c r="Q27" i="1"/>
  <c r="Q28" i="1" s="1"/>
  <c r="L28" i="1"/>
  <c r="N28" i="1" s="1"/>
  <c r="O22" i="1"/>
  <c r="N22" i="1"/>
  <c r="N20" i="1"/>
  <c r="M20" i="1"/>
  <c r="M18" i="1"/>
  <c r="M17" i="1"/>
  <c r="D20" i="2"/>
  <c r="J34" i="1" l="1"/>
  <c r="J42" i="1" s="1"/>
  <c r="K19" i="1"/>
  <c r="H12" i="1"/>
  <c r="J12" i="1" s="1"/>
  <c r="K12" i="1" s="1"/>
  <c r="L20" i="1"/>
  <c r="G13" i="1"/>
  <c r="H20" i="1"/>
  <c r="J20" i="1"/>
  <c r="I18" i="1"/>
  <c r="I19" i="1"/>
  <c r="I17" i="1"/>
  <c r="C9" i="1" l="1"/>
  <c r="C7" i="1"/>
  <c r="C8" i="1"/>
  <c r="C11" i="1"/>
  <c r="C14" i="1"/>
  <c r="C16" i="1"/>
  <c r="C18" i="1"/>
  <c r="C6" i="1"/>
  <c r="C4" i="1"/>
  <c r="C2" i="1"/>
  <c r="C3" i="1"/>
  <c r="C1" i="1"/>
</calcChain>
</file>

<file path=xl/sharedStrings.xml><?xml version="1.0" encoding="utf-8"?>
<sst xmlns="http://schemas.openxmlformats.org/spreadsheetml/2006/main" count="46" uniqueCount="42">
  <si>
    <t>Gr</t>
  </si>
  <si>
    <t>1st</t>
  </si>
  <si>
    <t>Stair</t>
  </si>
  <si>
    <t>Bal</t>
  </si>
  <si>
    <t>Back</t>
  </si>
  <si>
    <t>Porch</t>
  </si>
  <si>
    <t>Sr.</t>
  </si>
  <si>
    <t>Particulars</t>
  </si>
  <si>
    <t>Percentage</t>
  </si>
  <si>
    <t>RCC Footing/Foundation</t>
  </si>
  <si>
    <t>RCC Plinth</t>
  </si>
  <si>
    <t>Full Building RCC</t>
  </si>
  <si>
    <t>Internal Brick work</t>
  </si>
  <si>
    <t>External Brickwork</t>
  </si>
  <si>
    <t>Internal plastering</t>
  </si>
  <si>
    <t xml:space="preserve"> External plastering</t>
  </si>
  <si>
    <t>Doors &amp; Windows</t>
  </si>
  <si>
    <t>Flooring</t>
  </si>
  <si>
    <t>Tiling &amp; Kitchen Platform</t>
  </si>
  <si>
    <t>Internal painting</t>
  </si>
  <si>
    <t>External painting</t>
  </si>
  <si>
    <t xml:space="preserve"> plumbing</t>
  </si>
  <si>
    <t>Electrification, Sanitary installation</t>
  </si>
  <si>
    <t>Lift Installation</t>
  </si>
  <si>
    <t>Passage, Staircase &amp; Lobby development</t>
  </si>
  <si>
    <t>External developments / Final finishing work</t>
  </si>
  <si>
    <t>First</t>
  </si>
  <si>
    <t>Total</t>
  </si>
  <si>
    <t>Carpet Area in Sq. Mt.</t>
  </si>
  <si>
    <t>Carpet Area in Sq. Ft.</t>
  </si>
  <si>
    <t>Ground</t>
  </si>
  <si>
    <t xml:space="preserve">Carpet Area in Sq. Ft. </t>
  </si>
  <si>
    <t>Rate per Sq. Ft.</t>
  </si>
  <si>
    <t>FMV</t>
  </si>
  <si>
    <t>DV</t>
  </si>
  <si>
    <t>RV (95%)</t>
  </si>
  <si>
    <t>Insurable</t>
  </si>
  <si>
    <t>As per Engineer</t>
  </si>
  <si>
    <t>BU Area</t>
  </si>
  <si>
    <t>Guideline</t>
  </si>
  <si>
    <t>RR</t>
  </si>
  <si>
    <t>Rental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</si>
</sst>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49" fontId="2" fillId="0" borderId="7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4" xfId="0" applyBorder="1" applyAlignment="1">
      <alignment horizontal="center" vertical="top" wrapText="1"/>
    </xf>
    <xf numFmtId="49" fontId="0" fillId="0" borderId="6" xfId="0" applyNumberForma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2" fontId="0" fillId="0" borderId="8" xfId="0" applyNumberFormat="1" applyBorder="1" applyAlignment="1">
      <alignment horizontal="center" vertical="top" wrapText="1"/>
    </xf>
    <xf numFmtId="2" fontId="0" fillId="0" borderId="9" xfId="0" applyNumberFormat="1" applyBorder="1" applyAlignment="1">
      <alignment horizontal="center" vertical="top" wrapText="1"/>
    </xf>
    <xf numFmtId="2" fontId="0" fillId="0" borderId="0" xfId="0" applyNumberFormat="1" applyAlignment="1">
      <alignment horizontal="center" vertical="top" wrapText="1"/>
    </xf>
    <xf numFmtId="2" fontId="0" fillId="0" borderId="0" xfId="0" applyNumberFormat="1" applyAlignment="1">
      <alignment wrapText="1"/>
    </xf>
    <xf numFmtId="0" fontId="0" fillId="0" borderId="0" xfId="0"/>
    <xf numFmtId="43" fontId="0" fillId="0" borderId="0" xfId="1" applyFont="1"/>
    <xf numFmtId="0" fontId="0" fillId="2" borderId="0" xfId="0" applyFill="1"/>
    <xf numFmtId="43" fontId="0" fillId="2" borderId="0" xfId="1" applyFont="1" applyFill="1"/>
    <xf numFmtId="43" fontId="0" fillId="2" borderId="0" xfId="0" applyNumberFormat="1" applyFill="1"/>
    <xf numFmtId="0" fontId="0" fillId="0" borderId="1" xfId="0" applyBorder="1"/>
    <xf numFmtId="43" fontId="0" fillId="0" borderId="1" xfId="1" applyFont="1" applyBorder="1"/>
    <xf numFmtId="43" fontId="0" fillId="0" borderId="1" xfId="0" applyNumberFormat="1" applyBorder="1"/>
    <xf numFmtId="43" fontId="2" fillId="0" borderId="1" xfId="1" applyFont="1" applyBorder="1"/>
    <xf numFmtId="164" fontId="0" fillId="0" borderId="0" xfId="1" applyNumberFormat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topLeftCell="A19" workbookViewId="0">
      <selection activeCell="K35" sqref="K35"/>
    </sheetView>
  </sheetViews>
  <sheetFormatPr defaultRowHeight="15" x14ac:dyDescent="0.25"/>
  <cols>
    <col min="8" max="9" width="20.5703125" bestFit="1" customWidth="1"/>
    <col min="10" max="10" width="12.5703125" bestFit="1" customWidth="1"/>
    <col min="14" max="14" width="12.5703125" bestFit="1" customWidth="1"/>
    <col min="15" max="15" width="9.28515625" bestFit="1" customWidth="1"/>
    <col min="17" max="17" width="12.5703125" bestFit="1" customWidth="1"/>
  </cols>
  <sheetData>
    <row r="1" spans="1:11" x14ac:dyDescent="0.25">
      <c r="A1">
        <v>18.399999999999999</v>
      </c>
      <c r="B1">
        <v>9.1</v>
      </c>
      <c r="C1">
        <f>B1*A1</f>
        <v>167.43999999999997</v>
      </c>
    </row>
    <row r="2" spans="1:11" x14ac:dyDescent="0.25">
      <c r="A2">
        <v>9.1</v>
      </c>
      <c r="B2">
        <v>10.11</v>
      </c>
      <c r="C2">
        <f t="shared" ref="C2:C3" si="0">B2*A2</f>
        <v>92.000999999999991</v>
      </c>
    </row>
    <row r="3" spans="1:11" x14ac:dyDescent="0.25">
      <c r="A3">
        <v>9</v>
      </c>
      <c r="B3">
        <v>9.1</v>
      </c>
      <c r="C3">
        <f t="shared" si="0"/>
        <v>81.899999999999991</v>
      </c>
    </row>
    <row r="4" spans="1:11" x14ac:dyDescent="0.25">
      <c r="C4">
        <f>SUM(C1:C3)</f>
        <v>341.34099999999995</v>
      </c>
      <c r="D4" t="s">
        <v>0</v>
      </c>
    </row>
    <row r="6" spans="1:11" x14ac:dyDescent="0.25">
      <c r="A6">
        <v>9.1</v>
      </c>
      <c r="B6">
        <v>13.9</v>
      </c>
      <c r="C6">
        <f>A6*B6</f>
        <v>126.49</v>
      </c>
    </row>
    <row r="7" spans="1:11" x14ac:dyDescent="0.25">
      <c r="A7">
        <v>15.1</v>
      </c>
      <c r="B7">
        <v>9.1</v>
      </c>
      <c r="C7">
        <f t="shared" ref="C7:C18" si="1">A7*B7</f>
        <v>137.41</v>
      </c>
    </row>
    <row r="8" spans="1:11" x14ac:dyDescent="0.25">
      <c r="A8">
        <v>4.2</v>
      </c>
      <c r="B8">
        <v>9.1</v>
      </c>
      <c r="C8">
        <f t="shared" si="1"/>
        <v>38.22</v>
      </c>
    </row>
    <row r="9" spans="1:11" x14ac:dyDescent="0.25">
      <c r="C9">
        <f>SUM(C6:C8)</f>
        <v>302.12</v>
      </c>
      <c r="D9" t="s">
        <v>1</v>
      </c>
    </row>
    <row r="11" spans="1:11" x14ac:dyDescent="0.25">
      <c r="A11">
        <v>5.0999999999999996</v>
      </c>
      <c r="B11">
        <v>9.1</v>
      </c>
      <c r="C11">
        <f t="shared" si="1"/>
        <v>46.41</v>
      </c>
      <c r="D11" t="s">
        <v>2</v>
      </c>
      <c r="G11">
        <v>2800000</v>
      </c>
    </row>
    <row r="12" spans="1:11" x14ac:dyDescent="0.25">
      <c r="G12">
        <v>703</v>
      </c>
      <c r="H12">
        <f>G12*1.35</f>
        <v>949.05000000000007</v>
      </c>
      <c r="I12">
        <v>3500</v>
      </c>
      <c r="J12">
        <f>I12*H12</f>
        <v>3321675.0000000005</v>
      </c>
      <c r="K12">
        <f>J12/740</f>
        <v>4488.7500000000009</v>
      </c>
    </row>
    <row r="13" spans="1:11" x14ac:dyDescent="0.25">
      <c r="G13">
        <f>G11/G12</f>
        <v>3982.9302987197725</v>
      </c>
    </row>
    <row r="14" spans="1:11" x14ac:dyDescent="0.25">
      <c r="A14">
        <v>7.9</v>
      </c>
      <c r="B14">
        <v>9.1</v>
      </c>
      <c r="C14">
        <f t="shared" si="1"/>
        <v>71.89</v>
      </c>
      <c r="D14" t="s">
        <v>3</v>
      </c>
    </row>
    <row r="16" spans="1:11" x14ac:dyDescent="0.25">
      <c r="A16">
        <v>8.6</v>
      </c>
      <c r="B16">
        <v>9.1</v>
      </c>
      <c r="C16">
        <f t="shared" si="1"/>
        <v>78.259999999999991</v>
      </c>
      <c r="D16" t="s">
        <v>4</v>
      </c>
      <c r="H16" t="s">
        <v>28</v>
      </c>
      <c r="I16" s="15" t="s">
        <v>29</v>
      </c>
    </row>
    <row r="17" spans="1:18" x14ac:dyDescent="0.25">
      <c r="G17" t="s">
        <v>0</v>
      </c>
      <c r="H17">
        <v>31.01</v>
      </c>
      <c r="I17">
        <f>H17*10.764</f>
        <v>333.79163999999997</v>
      </c>
      <c r="J17">
        <v>334</v>
      </c>
      <c r="L17">
        <v>334</v>
      </c>
      <c r="M17">
        <f>L17*1.35</f>
        <v>450.90000000000003</v>
      </c>
      <c r="N17">
        <v>451</v>
      </c>
    </row>
    <row r="18" spans="1:18" x14ac:dyDescent="0.25">
      <c r="A18">
        <v>9.1999999999999993</v>
      </c>
      <c r="B18">
        <v>9.1999999999999993</v>
      </c>
      <c r="C18">
        <f t="shared" si="1"/>
        <v>84.639999999999986</v>
      </c>
      <c r="D18" t="s">
        <v>5</v>
      </c>
      <c r="G18" t="s">
        <v>26</v>
      </c>
      <c r="H18">
        <v>30.84</v>
      </c>
      <c r="I18">
        <f t="shared" ref="I18:I19" si="2">H18*10.764</f>
        <v>331.96175999999997</v>
      </c>
      <c r="J18">
        <v>332</v>
      </c>
      <c r="L18">
        <v>332</v>
      </c>
      <c r="M18">
        <f>L18*1.35</f>
        <v>448.20000000000005</v>
      </c>
      <c r="N18">
        <v>448</v>
      </c>
    </row>
    <row r="19" spans="1:18" x14ac:dyDescent="0.25">
      <c r="G19" t="s">
        <v>5</v>
      </c>
      <c r="H19">
        <v>6.88</v>
      </c>
      <c r="I19">
        <f t="shared" si="2"/>
        <v>74.056319999999999</v>
      </c>
      <c r="J19">
        <v>74</v>
      </c>
      <c r="K19">
        <f>J19*50%</f>
        <v>37</v>
      </c>
      <c r="L19">
        <v>37</v>
      </c>
      <c r="M19">
        <v>37</v>
      </c>
      <c r="N19">
        <v>37</v>
      </c>
    </row>
    <row r="20" spans="1:18" x14ac:dyDescent="0.25">
      <c r="G20" t="s">
        <v>27</v>
      </c>
      <c r="H20">
        <f>SUM(H17:H19)</f>
        <v>68.73</v>
      </c>
      <c r="J20">
        <f>SUM(J17:J19)</f>
        <v>740</v>
      </c>
      <c r="L20">
        <f>SUM(L17:L19)</f>
        <v>703</v>
      </c>
      <c r="M20">
        <f>SUM(M17:M19)</f>
        <v>936.10000000000014</v>
      </c>
      <c r="N20">
        <f>SUM(N17:N19)</f>
        <v>936</v>
      </c>
    </row>
    <row r="21" spans="1:18" x14ac:dyDescent="0.25">
      <c r="N21" s="16">
        <v>3500</v>
      </c>
      <c r="O21" s="16"/>
    </row>
    <row r="22" spans="1:18" x14ac:dyDescent="0.25">
      <c r="N22" s="16">
        <f>N21*N20</f>
        <v>3276000</v>
      </c>
      <c r="O22" s="16">
        <f>N22/703</f>
        <v>4660.0284495021333</v>
      </c>
    </row>
    <row r="25" spans="1:18" x14ac:dyDescent="0.25">
      <c r="K25" s="17" t="s">
        <v>37</v>
      </c>
      <c r="L25" s="17">
        <f>334+332</f>
        <v>666</v>
      </c>
      <c r="M25" s="17"/>
      <c r="N25" s="17"/>
      <c r="O25" s="17"/>
      <c r="P25" s="17"/>
      <c r="Q25" s="17">
        <v>703</v>
      </c>
      <c r="R25" s="17"/>
    </row>
    <row r="26" spans="1:18" x14ac:dyDescent="0.25">
      <c r="K26" s="17"/>
      <c r="L26" s="17">
        <f>L25*1.35+37</f>
        <v>936.1</v>
      </c>
      <c r="M26" s="17"/>
      <c r="N26" s="17"/>
      <c r="O26" s="17"/>
      <c r="P26" s="17"/>
      <c r="Q26" s="18">
        <v>4200</v>
      </c>
      <c r="R26" s="17"/>
    </row>
    <row r="27" spans="1:18" x14ac:dyDescent="0.25">
      <c r="K27" s="17"/>
      <c r="L27" s="17">
        <v>3200</v>
      </c>
      <c r="M27" s="17"/>
      <c r="N27" s="17"/>
      <c r="O27" s="17"/>
      <c r="P27" s="17"/>
      <c r="Q27" s="18">
        <f>Q26*Q25</f>
        <v>2952600</v>
      </c>
      <c r="R27" s="17"/>
    </row>
    <row r="28" spans="1:18" x14ac:dyDescent="0.25">
      <c r="K28" s="17"/>
      <c r="L28" s="17">
        <f>L27*L26</f>
        <v>2995520</v>
      </c>
      <c r="M28" s="17">
        <v>703</v>
      </c>
      <c r="N28" s="17">
        <f>L28/M28</f>
        <v>4261.0526315789475</v>
      </c>
      <c r="O28" s="17"/>
      <c r="P28" s="17"/>
      <c r="Q28" s="19">
        <f>Q27*90%</f>
        <v>2657340</v>
      </c>
      <c r="R28" s="17"/>
    </row>
    <row r="29" spans="1:18" x14ac:dyDescent="0.25">
      <c r="K29" s="17"/>
      <c r="L29" s="17"/>
      <c r="M29" s="17"/>
      <c r="N29" s="17"/>
      <c r="O29" s="17"/>
      <c r="P29" s="17"/>
      <c r="Q29" s="17"/>
      <c r="R29" s="17"/>
    </row>
    <row r="30" spans="1:18" x14ac:dyDescent="0.25">
      <c r="G30" s="20"/>
      <c r="H30" s="20" t="s">
        <v>31</v>
      </c>
      <c r="I30" s="20" t="s">
        <v>32</v>
      </c>
      <c r="J30" s="20"/>
    </row>
    <row r="31" spans="1:18" x14ac:dyDescent="0.25">
      <c r="G31" s="20" t="s">
        <v>30</v>
      </c>
      <c r="H31" s="21">
        <v>334</v>
      </c>
      <c r="I31" s="21">
        <v>4200</v>
      </c>
      <c r="J31" s="21">
        <f>I31*H31</f>
        <v>1402800</v>
      </c>
      <c r="M31" t="s">
        <v>38</v>
      </c>
      <c r="N31">
        <f>334+332</f>
        <v>666</v>
      </c>
      <c r="P31">
        <v>4200</v>
      </c>
    </row>
    <row r="32" spans="1:18" x14ac:dyDescent="0.25">
      <c r="G32" s="20" t="s">
        <v>1</v>
      </c>
      <c r="H32" s="21">
        <v>332</v>
      </c>
      <c r="I32" s="21">
        <v>4200</v>
      </c>
      <c r="J32" s="21">
        <f t="shared" ref="J32:J33" si="3">I32*H32</f>
        <v>1394400</v>
      </c>
      <c r="N32">
        <f>N31*1.2+37</f>
        <v>836.19999999999993</v>
      </c>
      <c r="P32">
        <v>2000</v>
      </c>
    </row>
    <row r="33" spans="7:16" x14ac:dyDescent="0.25">
      <c r="G33" s="20" t="s">
        <v>5</v>
      </c>
      <c r="H33" s="21">
        <v>74</v>
      </c>
      <c r="I33" s="21">
        <f>I32*50%</f>
        <v>2100</v>
      </c>
      <c r="J33" s="21">
        <f t="shared" si="3"/>
        <v>155400</v>
      </c>
      <c r="N33">
        <v>836</v>
      </c>
      <c r="P33">
        <f>P31-P32</f>
        <v>2200</v>
      </c>
    </row>
    <row r="34" spans="7:16" x14ac:dyDescent="0.25">
      <c r="G34" s="20"/>
      <c r="H34" s="21"/>
      <c r="I34" s="23" t="s">
        <v>33</v>
      </c>
      <c r="J34" s="23">
        <f>SUM(J31:J33)</f>
        <v>2952600</v>
      </c>
      <c r="K34" s="25">
        <f>J34/836</f>
        <v>3531.818181818182</v>
      </c>
    </row>
    <row r="35" spans="7:16" x14ac:dyDescent="0.25">
      <c r="G35" s="20"/>
      <c r="H35" s="21"/>
      <c r="I35" s="21" t="s">
        <v>35</v>
      </c>
      <c r="J35" s="21">
        <f>J34*95%</f>
        <v>2804970</v>
      </c>
    </row>
    <row r="36" spans="7:16" x14ac:dyDescent="0.25">
      <c r="G36" s="20"/>
      <c r="H36" s="21"/>
      <c r="I36" s="21" t="s">
        <v>34</v>
      </c>
      <c r="J36" s="21">
        <f>J34*80%</f>
        <v>2362080</v>
      </c>
      <c r="M36" t="s">
        <v>40</v>
      </c>
      <c r="N36" s="16">
        <v>22990</v>
      </c>
    </row>
    <row r="37" spans="7:16" x14ac:dyDescent="0.25">
      <c r="G37" s="20"/>
      <c r="H37" s="21"/>
      <c r="I37" s="21"/>
      <c r="J37" s="21"/>
      <c r="N37" s="24">
        <f>N36/10.764</f>
        <v>2135.8231140839839</v>
      </c>
    </row>
    <row r="38" spans="7:16" x14ac:dyDescent="0.25">
      <c r="G38" s="20"/>
      <c r="H38" s="20"/>
      <c r="I38" s="21" t="s">
        <v>36</v>
      </c>
      <c r="J38" s="21">
        <f>836*2000</f>
        <v>1672000</v>
      </c>
    </row>
    <row r="39" spans="7:16" x14ac:dyDescent="0.25">
      <c r="G39" s="20"/>
      <c r="H39" s="20"/>
      <c r="I39" s="20"/>
      <c r="J39" s="20"/>
    </row>
    <row r="40" spans="7:16" x14ac:dyDescent="0.25">
      <c r="G40" s="20"/>
      <c r="H40" s="20"/>
      <c r="I40" s="21" t="s">
        <v>39</v>
      </c>
      <c r="J40" s="21">
        <f>836*2136</f>
        <v>1785696</v>
      </c>
    </row>
    <row r="41" spans="7:16" x14ac:dyDescent="0.25">
      <c r="G41" s="20"/>
      <c r="H41" s="20"/>
      <c r="I41" s="20"/>
      <c r="J41" s="20"/>
    </row>
    <row r="42" spans="7:16" x14ac:dyDescent="0.25">
      <c r="G42" s="20"/>
      <c r="H42" s="20"/>
      <c r="I42" s="20" t="s">
        <v>41</v>
      </c>
      <c r="J42" s="22">
        <f>J34*0.025/12</f>
        <v>6151.25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E20" sqref="E20"/>
    </sheetView>
  </sheetViews>
  <sheetFormatPr defaultRowHeight="15" x14ac:dyDescent="0.25"/>
  <cols>
    <col min="2" max="2" width="46.85546875" customWidth="1"/>
  </cols>
  <sheetData>
    <row r="1" spans="1:5" ht="30.75" thickBot="1" x14ac:dyDescent="0.3">
      <c r="A1" s="6" t="s">
        <v>6</v>
      </c>
      <c r="B1" s="6" t="s">
        <v>7</v>
      </c>
      <c r="C1" s="1" t="s">
        <v>8</v>
      </c>
      <c r="D1" s="7"/>
      <c r="E1" s="7"/>
    </row>
    <row r="2" spans="1:5" x14ac:dyDescent="0.25">
      <c r="A2" s="8"/>
      <c r="B2" s="5"/>
      <c r="C2" s="9"/>
      <c r="D2" s="7"/>
      <c r="E2" s="7"/>
    </row>
    <row r="3" spans="1:5" x14ac:dyDescent="0.25">
      <c r="A3" s="10">
        <v>1</v>
      </c>
      <c r="B3" s="3" t="s">
        <v>9</v>
      </c>
      <c r="C3" s="11">
        <v>5</v>
      </c>
      <c r="D3" s="7">
        <v>5</v>
      </c>
      <c r="E3" s="7"/>
    </row>
    <row r="4" spans="1:5" x14ac:dyDescent="0.25">
      <c r="A4" s="10">
        <v>2</v>
      </c>
      <c r="B4" s="3" t="s">
        <v>10</v>
      </c>
      <c r="C4" s="11">
        <v>5</v>
      </c>
      <c r="D4" s="7">
        <v>5</v>
      </c>
      <c r="E4" s="7"/>
    </row>
    <row r="5" spans="1:5" x14ac:dyDescent="0.25">
      <c r="A5" s="10">
        <v>3</v>
      </c>
      <c r="B5" s="3" t="s">
        <v>11</v>
      </c>
      <c r="C5" s="11">
        <v>40</v>
      </c>
      <c r="D5" s="7">
        <v>40</v>
      </c>
      <c r="E5" s="7"/>
    </row>
    <row r="6" spans="1:5" x14ac:dyDescent="0.25">
      <c r="A6" s="10">
        <v>4</v>
      </c>
      <c r="B6" s="3" t="s">
        <v>12</v>
      </c>
      <c r="C6" s="11">
        <v>7</v>
      </c>
      <c r="D6" s="7">
        <v>7</v>
      </c>
      <c r="E6" s="7"/>
    </row>
    <row r="7" spans="1:5" x14ac:dyDescent="0.25">
      <c r="A7" s="10">
        <v>5</v>
      </c>
      <c r="B7" s="3" t="s">
        <v>13</v>
      </c>
      <c r="C7" s="11">
        <v>7</v>
      </c>
      <c r="D7" s="7">
        <v>7</v>
      </c>
      <c r="E7" s="7"/>
    </row>
    <row r="8" spans="1:5" x14ac:dyDescent="0.25">
      <c r="A8" s="10">
        <v>6</v>
      </c>
      <c r="B8" s="3" t="s">
        <v>14</v>
      </c>
      <c r="C8" s="11">
        <v>3.5</v>
      </c>
      <c r="D8" s="7">
        <v>3.5</v>
      </c>
      <c r="E8" s="7"/>
    </row>
    <row r="9" spans="1:5" x14ac:dyDescent="0.25">
      <c r="A9" s="10">
        <v>7</v>
      </c>
      <c r="B9" s="3" t="s">
        <v>15</v>
      </c>
      <c r="C9" s="11">
        <v>3.5</v>
      </c>
      <c r="D9" s="7">
        <v>3.5</v>
      </c>
      <c r="E9" s="7"/>
    </row>
    <row r="10" spans="1:5" x14ac:dyDescent="0.25">
      <c r="A10" s="10">
        <v>8</v>
      </c>
      <c r="B10" s="3" t="s">
        <v>16</v>
      </c>
      <c r="C10" s="11">
        <v>5</v>
      </c>
      <c r="D10" s="7"/>
      <c r="E10" s="7"/>
    </row>
    <row r="11" spans="1:5" x14ac:dyDescent="0.25">
      <c r="A11" s="10">
        <v>9</v>
      </c>
      <c r="B11" s="3" t="s">
        <v>17</v>
      </c>
      <c r="C11" s="11">
        <v>5</v>
      </c>
      <c r="D11" s="7">
        <v>5</v>
      </c>
      <c r="E11" s="7"/>
    </row>
    <row r="12" spans="1:5" x14ac:dyDescent="0.25">
      <c r="A12" s="10"/>
      <c r="B12" s="3" t="s">
        <v>18</v>
      </c>
      <c r="C12" s="11">
        <v>5</v>
      </c>
      <c r="D12" s="7">
        <v>5</v>
      </c>
      <c r="E12" s="7"/>
    </row>
    <row r="13" spans="1:5" x14ac:dyDescent="0.25">
      <c r="A13" s="10">
        <v>10</v>
      </c>
      <c r="B13" s="3" t="s">
        <v>19</v>
      </c>
      <c r="C13" s="11">
        <v>1.5</v>
      </c>
      <c r="D13" s="7"/>
      <c r="E13" s="7"/>
    </row>
    <row r="14" spans="1:5" x14ac:dyDescent="0.25">
      <c r="A14" s="10">
        <v>11</v>
      </c>
      <c r="B14" s="3" t="s">
        <v>20</v>
      </c>
      <c r="C14" s="11">
        <v>1.5</v>
      </c>
      <c r="D14" s="7"/>
      <c r="E14" s="7"/>
    </row>
    <row r="15" spans="1:5" x14ac:dyDescent="0.25">
      <c r="A15" s="10">
        <v>12</v>
      </c>
      <c r="B15" s="3" t="s">
        <v>21</v>
      </c>
      <c r="C15" s="11">
        <v>2.5</v>
      </c>
      <c r="D15" s="7">
        <v>2.5</v>
      </c>
      <c r="E15" s="7"/>
    </row>
    <row r="16" spans="1:5" x14ac:dyDescent="0.25">
      <c r="A16" s="10"/>
      <c r="B16" s="3" t="s">
        <v>22</v>
      </c>
      <c r="C16" s="11">
        <v>2.5</v>
      </c>
      <c r="D16" s="7"/>
      <c r="E16" s="7"/>
    </row>
    <row r="17" spans="1:5" x14ac:dyDescent="0.25">
      <c r="A17" s="10">
        <v>13</v>
      </c>
      <c r="B17" s="3" t="s">
        <v>23</v>
      </c>
      <c r="C17" s="11">
        <v>2</v>
      </c>
      <c r="D17" s="7"/>
      <c r="E17" s="7"/>
    </row>
    <row r="18" spans="1:5" x14ac:dyDescent="0.25">
      <c r="A18" s="10">
        <v>14</v>
      </c>
      <c r="B18" s="3" t="s">
        <v>24</v>
      </c>
      <c r="C18" s="11">
        <v>2</v>
      </c>
      <c r="D18" s="7"/>
      <c r="E18" s="7"/>
    </row>
    <row r="19" spans="1:5" ht="15.75" thickBot="1" x14ac:dyDescent="0.3">
      <c r="A19" s="10">
        <v>15</v>
      </c>
      <c r="B19" s="4" t="s">
        <v>25</v>
      </c>
      <c r="C19" s="12">
        <v>2</v>
      </c>
      <c r="D19" s="7"/>
      <c r="E19" s="7"/>
    </row>
    <row r="20" spans="1:5" x14ac:dyDescent="0.25">
      <c r="A20" s="2"/>
      <c r="B20" s="2"/>
      <c r="C20" s="13">
        <v>100</v>
      </c>
      <c r="D20" s="14">
        <f>SUM(D3:D19)</f>
        <v>83.5</v>
      </c>
      <c r="E20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2023-12-06T05:43:16Z</dcterms:modified>
</cp:coreProperties>
</file>