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PRAKASH KITTA SHETTY - Janseva Sahkari\"/>
    </mc:Choice>
  </mc:AlternateContent>
  <xr:revisionPtr revIDLastSave="0" documentId="13_ncr:1_{E970B25B-1343-44A5-BE6C-9C887925719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Q13" i="4"/>
  <c r="B13" i="4" s="1"/>
  <c r="C13" i="4" s="1"/>
  <c r="D13" i="4" s="1"/>
  <c r="J13" i="4"/>
  <c r="I13" i="4"/>
  <c r="E13" i="4"/>
  <c r="A13" i="4"/>
  <c r="Q12" i="4"/>
  <c r="B12" i="4" s="1"/>
  <c r="C12" i="4" s="1"/>
  <c r="D12" i="4" s="1"/>
  <c r="J12" i="4"/>
  <c r="I12" i="4"/>
  <c r="E12" i="4"/>
  <c r="A12" i="4"/>
  <c r="Q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P3" i="4"/>
  <c r="Q3" i="4" s="1"/>
  <c r="B3" i="4" s="1"/>
  <c r="C3" i="4" s="1"/>
  <c r="J3" i="4"/>
  <c r="I3" i="4"/>
  <c r="E3" i="4"/>
  <c r="A3" i="4"/>
  <c r="H13" i="4" l="1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7" i="4" s="1"/>
  <c r="W28" i="4" s="1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W37" i="4" s="1"/>
  <c r="S32" i="4"/>
  <c r="W42" i="4" l="1"/>
  <c r="W38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<sst xmlns="http://schemas.openxmlformats.org/spreadsheetml/2006/main" count="49" uniqueCount="43">
  <si>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</si>
  <si>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</si>
  <si>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</si>
  <si>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</si>
  <si>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</si>
  <si>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</si>
  <si>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</si>
  <si>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</si>
  <si>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</si>
  <si>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</si>
  <si>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</si>
  <si>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</si>
  <si>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</si>
  <si>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</si>
  <si>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</si>
  <si>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</si>
  <si>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</si>
  <si>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</si>
  <si>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</si>
  <si>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</si>
  <si>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</si>
  <si>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</si>
  <si>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</si>
  <si>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</si>
  <si>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</si>
  <si>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</si>
  <si>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</si>
  <si>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</si>
  <si>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</si>
  <si>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</si>
  <si>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</si>
  <si>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</si>
  <si>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</si>
  <si>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</si>
  <si>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</si>
  <si>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</si>
  <si>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</si>
  <si>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</si>
  <si>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</si>
  <si>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As per OC</t>
  </si>
  <si>
    <t>Janaseva Sahakari Bank ( Borivli (West) Branch )  - PRAKASH KITTA SHETTY</t>
  </si>
  <si>
    <t>rate on CA</t>
  </si>
  <si>
    <t>Add 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</si>
</sst>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4" fontId="1" fillId="2" borderId="0" xfId="0" applyNumberFormat="1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230844</xdr:colOff>
      <xdr:row>50</xdr:row>
      <xdr:rowOff>67950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0C7C68-99B0-4ADE-81D2-5539F0C4C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80444" cy="9135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23</xdr:col>
      <xdr:colOff>39977</xdr:colOff>
      <xdr:row>52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4C39C3-22BC-4EE2-8963-04EF96276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3451177" cy="8869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564266</xdr:colOff>
      <xdr:row>45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9B64DF-0567-43D9-988E-392022367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413866" cy="8535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13969</xdr:rowOff>
    </xdr:from>
    <xdr:to>
      <xdr:col>24</xdr:col>
      <xdr:colOff>574053</xdr:colOff>
      <xdr:row>39</xdr:row>
      <xdr:rowOff>58383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640C30-5D1C-4E17-B33B-354A0219B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94969"/>
          <a:ext cx="13985253" cy="6759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28</xdr:col>
      <xdr:colOff>450120</xdr:colOff>
      <xdr:row>52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DEF6EA-519A-4096-AF87-62DB79B2B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518920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34</xdr:col>
      <xdr:colOff>431067</xdr:colOff>
      <xdr:row>43</xdr:row>
      <xdr:rowOff>124986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63F401-7EB0-4264-9C28-7C5DC8CEB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499867" cy="8316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A10" zoomScaleNormal="100" workbookViewId="0">
      <selection activeCell="W35" sqref="W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39" t="s">
        <v>36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20" x14ac:dyDescent="0.25">
      <c r="A3" s="4">
        <f t="shared" ref="A3:A8" si="0">N3</f>
        <v>0</v>
      </c>
      <c r="B3" s="4">
        <f t="shared" ref="B3:B8" si="1">Q3</f>
        <v>0</v>
      </c>
      <c r="C3" s="4">
        <f>B3*1.2</f>
        <v>0</v>
      </c>
      <c r="D3" s="4">
        <f t="shared" ref="D3:D8" si="2">C3*1.2</f>
        <v>0</v>
      </c>
      <c r="E3" s="5">
        <f t="shared" ref="E3:E8" si="3">R3</f>
        <v>0</v>
      </c>
      <c r="F3" s="10" t="e">
        <f t="shared" ref="F3:F8" si="4">ROUND((E3/B3),0)</f>
        <v>#DIV/0!</v>
      </c>
      <c r="G3" s="10" t="e">
        <f t="shared" ref="G3:G8" si="5">ROUND((E3/C3),0)</f>
        <v>#DIV/0!</v>
      </c>
      <c r="H3" s="10" t="e">
        <f t="shared" ref="H3:H8" si="6">ROUND((E3/D3),0)</f>
        <v>#DIV/0!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f t="shared" si="8"/>
        <v>0</v>
      </c>
      <c r="R3" s="2">
        <v>0</v>
      </c>
      <c r="S3" s="8"/>
      <c r="T3" s="8"/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39" t="s">
        <v>37</v>
      </c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T9" s="8"/>
    </row>
    <row r="10" spans="1:20" s="42" customFormat="1" x14ac:dyDescent="0.25">
      <c r="A10" s="43">
        <f t="shared" ref="A10:A19" si="21">N10</f>
        <v>0</v>
      </c>
      <c r="B10" s="43">
        <f t="shared" ref="B10:B19" si="22">Q10</f>
        <v>700</v>
      </c>
      <c r="C10" s="43">
        <f>B10*1.2</f>
        <v>840</v>
      </c>
      <c r="D10" s="43">
        <f t="shared" ref="D10:D19" si="23">C10*1.2</f>
        <v>1008</v>
      </c>
      <c r="E10" s="44">
        <f t="shared" ref="E10:E19" si="24">R10</f>
        <v>16500000</v>
      </c>
      <c r="F10" s="43">
        <f t="shared" ref="F10:F19" si="25">ROUND((E10/B10),0)</f>
        <v>23571</v>
      </c>
      <c r="G10" s="43">
        <f t="shared" ref="G10:G19" si="26">ROUND((E10/C10),0)</f>
        <v>19643</v>
      </c>
      <c r="H10" s="43">
        <f t="shared" ref="H10:H19" si="27">ROUND((E10/D10),0)</f>
        <v>16369</v>
      </c>
      <c r="I10" s="43" t="e">
        <f>#REF!</f>
        <v>#REF!</v>
      </c>
      <c r="J10" s="43">
        <f t="shared" ref="J10:J19" si="28">S10</f>
        <v>0</v>
      </c>
      <c r="O10" s="42">
        <v>0</v>
      </c>
      <c r="P10" s="42">
        <f t="shared" ref="P10:Q19" si="29">O10/1.2</f>
        <v>0</v>
      </c>
      <c r="Q10" s="42">
        <v>700</v>
      </c>
      <c r="R10" s="45">
        <v>16500000</v>
      </c>
    </row>
    <row r="11" spans="1:20" x14ac:dyDescent="0.25">
      <c r="A11" s="4">
        <f t="shared" si="21"/>
        <v>0</v>
      </c>
      <c r="B11" s="4">
        <f t="shared" si="22"/>
        <v>625</v>
      </c>
      <c r="C11" s="4">
        <f t="shared" ref="C11:C19" si="30">B11*1.2</f>
        <v>750</v>
      </c>
      <c r="D11" s="4">
        <f t="shared" si="23"/>
        <v>900</v>
      </c>
      <c r="E11" s="5">
        <f t="shared" si="24"/>
        <v>14000000</v>
      </c>
      <c r="F11" s="10">
        <f t="shared" si="25"/>
        <v>22400</v>
      </c>
      <c r="G11" s="10">
        <f t="shared" si="26"/>
        <v>18667</v>
      </c>
      <c r="H11" s="10">
        <f t="shared" si="27"/>
        <v>15556</v>
      </c>
      <c r="I11" s="4" t="e">
        <f>#REF!</f>
        <v>#REF!</v>
      </c>
      <c r="J11" s="4">
        <f t="shared" si="28"/>
        <v>0</v>
      </c>
      <c r="O11">
        <v>0</v>
      </c>
      <c r="P11">
        <v>750</v>
      </c>
      <c r="Q11">
        <f t="shared" si="29"/>
        <v>625</v>
      </c>
      <c r="R11" s="2">
        <v>14000000</v>
      </c>
      <c r="S11" s="8"/>
      <c r="T11" s="8"/>
    </row>
    <row r="12" spans="1:20" x14ac:dyDescent="0.25">
      <c r="A12" s="4">
        <f t="shared" si="21"/>
        <v>0</v>
      </c>
      <c r="B12" s="4">
        <f t="shared" si="22"/>
        <v>833.33333333333337</v>
      </c>
      <c r="C12" s="4">
        <f t="shared" si="30"/>
        <v>1000</v>
      </c>
      <c r="D12" s="4">
        <f t="shared" si="23"/>
        <v>1200</v>
      </c>
      <c r="E12" s="5">
        <f t="shared" si="24"/>
        <v>14800000</v>
      </c>
      <c r="F12" s="10">
        <f t="shared" si="25"/>
        <v>17760</v>
      </c>
      <c r="G12" s="10">
        <f t="shared" si="26"/>
        <v>14800</v>
      </c>
      <c r="H12" s="10">
        <f t="shared" si="27"/>
        <v>12333</v>
      </c>
      <c r="I12" s="4" t="e">
        <f>#REF!</f>
        <v>#REF!</v>
      </c>
      <c r="J12" s="4">
        <f t="shared" si="28"/>
        <v>0</v>
      </c>
      <c r="O12">
        <v>0</v>
      </c>
      <c r="P12">
        <v>1000</v>
      </c>
      <c r="Q12">
        <f t="shared" si="29"/>
        <v>833.33333333333337</v>
      </c>
      <c r="R12" s="2">
        <v>14800000</v>
      </c>
      <c r="S12" s="8"/>
      <c r="T12" s="8"/>
    </row>
    <row r="13" spans="1:20" s="8" customFormat="1" x14ac:dyDescent="0.25">
      <c r="A13" s="10">
        <f t="shared" si="21"/>
        <v>0</v>
      </c>
      <c r="B13" s="10">
        <f t="shared" si="22"/>
        <v>566.66666666666674</v>
      </c>
      <c r="C13" s="10">
        <f t="shared" si="30"/>
        <v>680.00000000000011</v>
      </c>
      <c r="D13" s="10">
        <f t="shared" si="23"/>
        <v>816.00000000000011</v>
      </c>
      <c r="E13" s="46">
        <f t="shared" si="24"/>
        <v>16000000</v>
      </c>
      <c r="F13" s="10">
        <f t="shared" si="25"/>
        <v>28235</v>
      </c>
      <c r="G13" s="10">
        <f t="shared" si="26"/>
        <v>23529</v>
      </c>
      <c r="H13" s="10">
        <f t="shared" si="27"/>
        <v>19608</v>
      </c>
      <c r="I13" s="10" t="e">
        <f>#REF!</f>
        <v>#REF!</v>
      </c>
      <c r="J13" s="10">
        <f t="shared" si="28"/>
        <v>0</v>
      </c>
      <c r="O13" s="8">
        <v>0</v>
      </c>
      <c r="P13" s="8">
        <v>680</v>
      </c>
      <c r="Q13" s="8">
        <f t="shared" si="29"/>
        <v>566.66666666666674</v>
      </c>
      <c r="R13" s="47">
        <v>16000000</v>
      </c>
    </row>
    <row r="14" spans="1:20" s="42" customFormat="1" x14ac:dyDescent="0.25">
      <c r="A14" s="43">
        <f t="shared" si="21"/>
        <v>0</v>
      </c>
      <c r="B14" s="43">
        <f t="shared" si="22"/>
        <v>610</v>
      </c>
      <c r="C14" s="43">
        <f t="shared" si="30"/>
        <v>732</v>
      </c>
      <c r="D14" s="43">
        <f t="shared" si="23"/>
        <v>878.4</v>
      </c>
      <c r="E14" s="44">
        <f t="shared" si="24"/>
        <v>16500000</v>
      </c>
      <c r="F14" s="43">
        <f t="shared" si="25"/>
        <v>27049</v>
      </c>
      <c r="G14" s="43">
        <f t="shared" si="26"/>
        <v>22541</v>
      </c>
      <c r="H14" s="43">
        <f t="shared" si="27"/>
        <v>18784</v>
      </c>
      <c r="I14" s="43" t="e">
        <f>#REF!</f>
        <v>#REF!</v>
      </c>
      <c r="J14" s="43">
        <f t="shared" si="28"/>
        <v>0</v>
      </c>
      <c r="O14" s="42">
        <v>0</v>
      </c>
      <c r="P14" s="42">
        <f t="shared" si="29"/>
        <v>0</v>
      </c>
      <c r="Q14" s="42">
        <v>610</v>
      </c>
      <c r="R14" s="45">
        <v>16500000</v>
      </c>
    </row>
    <row r="15" spans="1:20" s="42" customFormat="1" x14ac:dyDescent="0.25">
      <c r="A15" s="43">
        <f t="shared" si="21"/>
        <v>0</v>
      </c>
      <c r="B15" s="43">
        <f t="shared" si="22"/>
        <v>650</v>
      </c>
      <c r="C15" s="43">
        <f t="shared" si="30"/>
        <v>780</v>
      </c>
      <c r="D15" s="43">
        <f t="shared" si="23"/>
        <v>936</v>
      </c>
      <c r="E15" s="44">
        <f t="shared" si="24"/>
        <v>17000000</v>
      </c>
      <c r="F15" s="43">
        <f t="shared" si="25"/>
        <v>26154</v>
      </c>
      <c r="G15" s="43">
        <f t="shared" si="26"/>
        <v>21795</v>
      </c>
      <c r="H15" s="43">
        <f t="shared" si="27"/>
        <v>18162</v>
      </c>
      <c r="I15" s="43" t="e">
        <f>#REF!</f>
        <v>#REF!</v>
      </c>
      <c r="J15" s="43">
        <f t="shared" si="28"/>
        <v>0</v>
      </c>
      <c r="O15" s="42">
        <v>0</v>
      </c>
      <c r="P15" s="42">
        <f t="shared" si="29"/>
        <v>0</v>
      </c>
      <c r="Q15" s="42">
        <v>650</v>
      </c>
      <c r="R15" s="45">
        <v>17000000</v>
      </c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10" t="e">
        <f t="shared" si="25"/>
        <v>#DIV/0!</v>
      </c>
      <c r="G16" s="10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25000</v>
      </c>
      <c r="X20" s="21" t="s">
        <v>41</v>
      </c>
    </row>
    <row r="21" spans="1:25" ht="38.25" customHeight="1" x14ac:dyDescent="0.25">
      <c r="S21" s="11"/>
      <c r="T21" s="11"/>
      <c r="U21" s="22" t="s">
        <v>14</v>
      </c>
      <c r="V21" s="19"/>
      <c r="W21" s="20">
        <v>2500</v>
      </c>
      <c r="X21" s="23"/>
    </row>
    <row r="22" spans="1:25" ht="15.75" x14ac:dyDescent="0.25">
      <c r="S22" s="11"/>
      <c r="T22" s="11"/>
      <c r="U22" s="18" t="s">
        <v>15</v>
      </c>
      <c r="V22" s="19"/>
      <c r="W22" s="20">
        <f>W20-W21</f>
        <v>22500</v>
      </c>
      <c r="X22" s="23"/>
    </row>
    <row r="23" spans="1:25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2500</v>
      </c>
      <c r="X23" s="23"/>
    </row>
    <row r="24" spans="1:25" ht="15.75" x14ac:dyDescent="0.25">
      <c r="S24" s="11"/>
      <c r="T24" s="11"/>
      <c r="U24" s="18" t="s">
        <v>17</v>
      </c>
      <c r="V24" s="24"/>
      <c r="W24" s="25">
        <f>X24-X25</f>
        <v>22</v>
      </c>
      <c r="X24" s="26">
        <v>2023</v>
      </c>
    </row>
    <row r="25" spans="1:25" ht="15.75" x14ac:dyDescent="0.25">
      <c r="S25" s="11"/>
      <c r="T25" s="11"/>
      <c r="U25" s="18" t="s">
        <v>18</v>
      </c>
      <c r="V25" s="24"/>
      <c r="W25" s="25">
        <f>W26-W24</f>
        <v>38</v>
      </c>
      <c r="X25" s="25">
        <v>2001</v>
      </c>
      <c r="Y25" t="s">
        <v>39</v>
      </c>
    </row>
    <row r="26" spans="1:25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P27" s="40" t="s">
        <v>40</v>
      </c>
      <c r="Q27" s="40"/>
      <c r="R27" s="40"/>
      <c r="S27" s="40"/>
      <c r="T27" s="41"/>
      <c r="U27" s="22" t="s">
        <v>20</v>
      </c>
      <c r="V27" s="24"/>
      <c r="W27" s="25">
        <f>90*W24/W26</f>
        <v>33</v>
      </c>
      <c r="X27" s="25"/>
    </row>
    <row r="28" spans="1:25" ht="15.75" x14ac:dyDescent="0.25">
      <c r="U28" s="18"/>
      <c r="V28" s="27"/>
      <c r="W28" s="28">
        <f>W27%</f>
        <v>0.33</v>
      </c>
      <c r="X28" s="28"/>
    </row>
    <row r="29" spans="1:25" ht="15.75" x14ac:dyDescent="0.25">
      <c r="P29" s="15" t="s">
        <v>31</v>
      </c>
      <c r="Q29" s="15" t="s">
        <v>32</v>
      </c>
      <c r="R29" s="15" t="s">
        <v>33</v>
      </c>
      <c r="S29" s="15" t="s">
        <v>34</v>
      </c>
      <c r="T29" s="13"/>
      <c r="U29" s="18" t="s">
        <v>21</v>
      </c>
      <c r="V29" s="19"/>
      <c r="W29" s="20">
        <f>W23*W28</f>
        <v>825</v>
      </c>
      <c r="X29" s="23"/>
    </row>
    <row r="30" spans="1:25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1675</v>
      </c>
      <c r="X30" s="23"/>
    </row>
    <row r="31" spans="1:25" ht="15.75" x14ac:dyDescent="0.25">
      <c r="R31" s="6" t="s">
        <v>34</v>
      </c>
      <c r="S31" s="17">
        <f>SUM(S30:S30)</f>
        <v>0</v>
      </c>
      <c r="U31" s="18" t="s">
        <v>15</v>
      </c>
      <c r="V31" s="19"/>
      <c r="W31" s="20">
        <f>W22</f>
        <v>22500</v>
      </c>
      <c r="X31" s="23"/>
    </row>
    <row r="32" spans="1:25" ht="15.75" x14ac:dyDescent="0.25">
      <c r="R32" s="6" t="s">
        <v>25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35</v>
      </c>
      <c r="S33" s="17">
        <f>S31*80%</f>
        <v>0</v>
      </c>
      <c r="U33" s="29" t="s">
        <v>23</v>
      </c>
      <c r="V33" s="30"/>
      <c r="W33" s="21">
        <f>W31+W30</f>
        <v>24175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38</v>
      </c>
      <c r="V35" s="31"/>
      <c r="W35" s="26">
        <v>581</v>
      </c>
      <c r="X35" s="25"/>
    </row>
    <row r="36" spans="15:24" ht="15.75" x14ac:dyDescent="0.25">
      <c r="P36" s="14" t="s">
        <v>30</v>
      </c>
      <c r="Q36" s="6" t="s">
        <v>42</v>
      </c>
      <c r="S36" s="11"/>
      <c r="T36" s="12"/>
      <c r="U36" s="18" t="s">
        <v>24</v>
      </c>
      <c r="V36" s="32"/>
      <c r="W36" s="33">
        <f>W33*W35+X37</f>
        <v>14045675</v>
      </c>
      <c r="X36" s="34"/>
    </row>
    <row r="37" spans="15:24" ht="15.75" x14ac:dyDescent="0.25">
      <c r="S37" s="12"/>
      <c r="T37" s="11"/>
      <c r="U37" s="18" t="s">
        <v>25</v>
      </c>
      <c r="V37" s="24"/>
      <c r="W37" s="35">
        <f>W36*0.9</f>
        <v>12641107.5</v>
      </c>
      <c r="X37" s="36"/>
    </row>
    <row r="38" spans="15:24" ht="15.75" x14ac:dyDescent="0.25">
      <c r="S38" s="11"/>
      <c r="T38" s="11"/>
      <c r="U38" s="18" t="s">
        <v>26</v>
      </c>
      <c r="V38" s="24"/>
      <c r="W38" s="35">
        <f>W36*0.8</f>
        <v>11236540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W39" s="37"/>
      <c r="X39" s="25"/>
    </row>
    <row r="40" spans="15:24" x14ac:dyDescent="0.25">
      <c r="U40" t="s">
        <v>27</v>
      </c>
      <c r="W40">
        <f>W21*W35</f>
        <v>1452500</v>
      </c>
    </row>
    <row r="41" spans="15:24" ht="15.75" x14ac:dyDescent="0.25">
      <c r="U41" s="18" t="s">
        <v>28</v>
      </c>
      <c r="V41" s="24"/>
      <c r="W41" s="37"/>
      <c r="X41" s="37"/>
    </row>
    <row r="42" spans="15:24" ht="15.75" x14ac:dyDescent="0.25">
      <c r="U42" s="38" t="s">
        <v>29</v>
      </c>
      <c r="V42" s="37"/>
      <c r="W42" s="35">
        <f>W36*0.025/12</f>
        <v>29261.822916666668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6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2023-12-07T11:13:09Z</dcterms:modified>
</cp:coreProperties>
</file>