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shil R Sartan\"/>
    </mc:Choice>
  </mc:AlternateContent>
  <xr:revisionPtr revIDLastSave="0" documentId="13_ncr:1_{9410386E-35F9-45E2-93D9-B1FBC18F733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3" i="4"/>
  <c r="C14" i="4"/>
  <c r="C15" i="4"/>
  <c r="C2" i="4"/>
  <c r="Q2" i="4"/>
  <c r="Q19" i="4"/>
  <c r="J19" i="4" l="1"/>
  <c r="P22" i="4"/>
  <c r="P21" i="4"/>
  <c r="F4" i="4"/>
  <c r="H20" i="4" l="1"/>
  <c r="R2" i="4"/>
  <c r="P2" i="4"/>
  <c r="P12" i="4" l="1"/>
  <c r="P11" i="4"/>
  <c r="P10" i="4"/>
  <c r="P9" i="4"/>
  <c r="P8" i="4"/>
  <c r="P7" i="4"/>
  <c r="P6" i="4"/>
  <c r="P5" i="4"/>
  <c r="P4" i="4"/>
  <c r="P3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<sst xmlns="http://schemas.openxmlformats.org/spreadsheetml/2006/main" count="175" uniqueCount="26">
  <si>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</si>
  <si>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</si>
  <si>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</si>
  <si>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</si>
  <si>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</si>
  <si>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</si>
  <si>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</si>
  <si>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</si>
  <si>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</si>
  <si>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</si>
  <si>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</si>
  <si>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</si>
  <si>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bua</t>
  </si>
  <si>
    <t>19.10.22</t>
  </si>
  <si>
    <t>rate</t>
  </si>
  <si>
    <t>fmv</t>
  </si>
  <si>
    <t>charkop</t>
  </si>
  <si>
    <t>agreemtn -  2008  - 15 lakhs</t>
  </si>
  <si>
    <t>ls - 1 to 1.2 cr</t>
  </si>
  <si>
    <t>kandivali west</t>
  </si>
  <si>
    <t>mca</t>
  </si>
  <si>
    <t>S. No. 8, Ground floor, Muskurahat chsl, babrekar nagar, charkop, kandivali west</t>
  </si>
  <si>
    <t>c.</t>
  </si>
  <si>
    <t>nearby shop of same carpet area sold for 1 to 1.20 cr</t>
  </si>
  <si>
    <t>oc - 2002</t>
  </si>
  <si>
    <t>Built up area (58%)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</si>
</sst>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13378E-874D-4CA6-BAA6-83B5FEF37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383010</xdr:colOff>
      <xdr:row>36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CFEDBE-8580-4484-95A5-C8A0AE01D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03810" cy="67541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287832</xdr:colOff>
      <xdr:row>42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943F13-0C94-48A5-850C-BE67A9532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918232" cy="7868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211621</xdr:colOff>
      <xdr:row>45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F73336-91BE-433C-B1FE-314C9CC23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842021" cy="7602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535431</xdr:colOff>
      <xdr:row>38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6DC111-668D-4515-98BF-9BDA2C417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56231" cy="70971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602031</xdr:colOff>
      <xdr:row>39</xdr:row>
      <xdr:rowOff>162911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33A01B-9110-4E43-9D64-E8F834665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13231" cy="70685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25</xdr:col>
      <xdr:colOff>68811</xdr:colOff>
      <xdr:row>46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11C8D1-BB7A-4713-888D-7D62CDD6F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308811" cy="75353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30</xdr:col>
      <xdr:colOff>478358</xdr:colOff>
      <xdr:row>38</xdr:row>
      <xdr:rowOff>10537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604083-8E43-4C71-AAA4-D760F8F6F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108758" cy="72495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516379</xdr:colOff>
      <xdr:row>40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BD1F89-6424-43A4-A08C-D806814F4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537179" cy="74591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240200</xdr:colOff>
      <xdr:row>39</xdr:row>
      <xdr:rowOff>105800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FC6492-D6CE-40C9-A279-8E91AD459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70600" cy="7344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335464</xdr:colOff>
      <xdr:row>40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0BC043-3AD2-47C8-93CA-483720DFA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965864" cy="7506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S22" sqref="S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1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25</v>
      </c>
      <c r="D1" s="3" t="s">
        <v>9</v>
      </c>
      <c r="E1" s="3" t="s">
        <v>1</v>
      </c>
      <c r="F1" s="9" t="s">
        <v>8</v>
      </c>
      <c r="G1" s="9" t="s">
        <v>10</v>
      </c>
      <c r="H1" s="9" t="s">
        <v>11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246.89073417721517</v>
      </c>
      <c r="C2" s="4">
        <f>B2*1.58</f>
        <v>390.08735999999999</v>
      </c>
      <c r="D2" s="4">
        <f t="shared" ref="D2:D13" si="2">C2*1.2</f>
        <v>468.10483199999999</v>
      </c>
      <c r="E2" s="5">
        <f t="shared" ref="E2:E13" si="3">R2</f>
        <v>6443000</v>
      </c>
      <c r="F2" s="10">
        <f t="shared" ref="F2:F13" si="4">ROUND((E2/B2),0)</f>
        <v>26097</v>
      </c>
      <c r="G2" s="10">
        <f t="shared" ref="G2:G13" si="5">ROUND((E2/C2),0)</f>
        <v>16517</v>
      </c>
      <c r="H2" s="10">
        <f t="shared" ref="H2:H13" si="6">ROUND((E2/D2),0)</f>
        <v>13764</v>
      </c>
      <c r="I2" s="4" t="e">
        <f>#REF!</f>
        <v>#REF!</v>
      </c>
      <c r="J2" s="4" t="str">
        <f t="shared" ref="J2:J13" si="7">S2</f>
        <v>19.10.22</v>
      </c>
      <c r="O2">
        <v>0</v>
      </c>
      <c r="P2">
        <f>36.24*10.764</f>
        <v>390.08735999999999</v>
      </c>
      <c r="Q2">
        <f>P2/1.58</f>
        <v>246.89073417721517</v>
      </c>
      <c r="R2" s="2">
        <f>6050000+363000+30000</f>
        <v>6443000</v>
      </c>
      <c r="S2" s="8" t="s">
        <v>13</v>
      </c>
      <c r="T2" s="8"/>
    </row>
    <row r="3" spans="1:20" x14ac:dyDescent="0.25">
      <c r="A3" s="4">
        <f t="shared" si="0"/>
        <v>0</v>
      </c>
      <c r="B3" s="4">
        <f t="shared" si="1"/>
        <v>150</v>
      </c>
      <c r="C3" s="4">
        <f t="shared" ref="C3:C15" si="8">B3*1.58</f>
        <v>237</v>
      </c>
      <c r="D3" s="4">
        <f t="shared" si="2"/>
        <v>284.39999999999998</v>
      </c>
      <c r="E3" s="5">
        <f t="shared" si="3"/>
        <v>11000000</v>
      </c>
      <c r="F3" s="10">
        <f t="shared" si="4"/>
        <v>73333</v>
      </c>
      <c r="G3" s="10">
        <f t="shared" si="5"/>
        <v>46414</v>
      </c>
      <c r="H3" s="10">
        <f t="shared" si="6"/>
        <v>38678</v>
      </c>
      <c r="I3" s="4" t="e">
        <f>#REF!</f>
        <v>#REF!</v>
      </c>
      <c r="J3" s="4" t="str">
        <f t="shared" si="7"/>
        <v>charkop</v>
      </c>
      <c r="O3">
        <v>0</v>
      </c>
      <c r="P3">
        <f t="shared" ref="P3:P12" si="9">O3/1.2</f>
        <v>0</v>
      </c>
      <c r="Q3">
        <v>150</v>
      </c>
      <c r="R3" s="2">
        <v>11000000</v>
      </c>
      <c r="S3" s="8" t="s">
        <v>16</v>
      </c>
      <c r="T3" s="8"/>
    </row>
    <row r="4" spans="1:20" x14ac:dyDescent="0.25">
      <c r="A4" s="4">
        <f t="shared" si="0"/>
        <v>0</v>
      </c>
      <c r="B4" s="4">
        <f t="shared" si="1"/>
        <v>240</v>
      </c>
      <c r="C4" s="4">
        <f t="shared" si="8"/>
        <v>379.20000000000005</v>
      </c>
      <c r="D4" s="4">
        <f t="shared" si="2"/>
        <v>455.04</v>
      </c>
      <c r="E4" s="5">
        <f t="shared" si="3"/>
        <v>14500000</v>
      </c>
      <c r="F4" s="10">
        <f>ROUND((E4/B4),0)</f>
        <v>60417</v>
      </c>
      <c r="G4" s="10">
        <f t="shared" si="5"/>
        <v>38238</v>
      </c>
      <c r="H4" s="10">
        <f t="shared" si="6"/>
        <v>31865</v>
      </c>
      <c r="I4" s="4" t="e">
        <f>#REF!</f>
        <v>#REF!</v>
      </c>
      <c r="J4" s="4" t="str">
        <f t="shared" si="7"/>
        <v>charkop</v>
      </c>
      <c r="O4">
        <v>0</v>
      </c>
      <c r="P4">
        <f t="shared" si="9"/>
        <v>0</v>
      </c>
      <c r="Q4">
        <v>240</v>
      </c>
      <c r="R4" s="2">
        <v>14500000</v>
      </c>
      <c r="S4" s="8" t="s">
        <v>16</v>
      </c>
      <c r="T4" s="8"/>
    </row>
    <row r="5" spans="1:20" x14ac:dyDescent="0.25">
      <c r="A5" s="4">
        <f t="shared" si="0"/>
        <v>0</v>
      </c>
      <c r="B5" s="4">
        <f t="shared" si="1"/>
        <v>450</v>
      </c>
      <c r="C5" s="4">
        <f t="shared" si="8"/>
        <v>711</v>
      </c>
      <c r="D5" s="4">
        <f t="shared" si="2"/>
        <v>853.19999999999993</v>
      </c>
      <c r="E5" s="16">
        <f t="shared" si="3"/>
        <v>11500000</v>
      </c>
      <c r="F5" s="10">
        <f t="shared" si="4"/>
        <v>25556</v>
      </c>
      <c r="G5" s="10">
        <f t="shared" si="5"/>
        <v>16174</v>
      </c>
      <c r="H5" s="10">
        <f t="shared" si="6"/>
        <v>13479</v>
      </c>
      <c r="I5" s="4" t="e">
        <f>#REF!</f>
        <v>#REF!</v>
      </c>
      <c r="J5" s="4" t="str">
        <f t="shared" si="7"/>
        <v>kandivali west</v>
      </c>
      <c r="O5">
        <v>0</v>
      </c>
      <c r="P5">
        <f t="shared" si="9"/>
        <v>0</v>
      </c>
      <c r="Q5">
        <v>450</v>
      </c>
      <c r="R5" s="2">
        <v>11500000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240</v>
      </c>
      <c r="C6" s="4">
        <f t="shared" si="8"/>
        <v>379.20000000000005</v>
      </c>
      <c r="D6" s="4">
        <f t="shared" si="2"/>
        <v>455.04</v>
      </c>
      <c r="E6" s="16">
        <f t="shared" si="3"/>
        <v>8500000</v>
      </c>
      <c r="F6" s="10">
        <f t="shared" si="4"/>
        <v>35417</v>
      </c>
      <c r="G6" s="10">
        <f t="shared" si="5"/>
        <v>22416</v>
      </c>
      <c r="H6" s="10">
        <f t="shared" si="6"/>
        <v>18680</v>
      </c>
      <c r="I6" s="4" t="e">
        <f>#REF!</f>
        <v>#REF!</v>
      </c>
      <c r="J6" s="4" t="str">
        <f t="shared" si="7"/>
        <v>charkop</v>
      </c>
      <c r="O6">
        <v>0</v>
      </c>
      <c r="P6">
        <f t="shared" si="9"/>
        <v>0</v>
      </c>
      <c r="Q6">
        <v>240</v>
      </c>
      <c r="R6" s="2">
        <v>8500000</v>
      </c>
      <c r="S6" s="8" t="s">
        <v>16</v>
      </c>
      <c r="T6" s="8"/>
    </row>
    <row r="7" spans="1:20" x14ac:dyDescent="0.25">
      <c r="A7" s="4">
        <f t="shared" si="0"/>
        <v>0</v>
      </c>
      <c r="B7" s="4">
        <f t="shared" si="1"/>
        <v>125</v>
      </c>
      <c r="C7" s="4">
        <f t="shared" si="8"/>
        <v>197.5</v>
      </c>
      <c r="D7" s="4">
        <f t="shared" si="2"/>
        <v>237</v>
      </c>
      <c r="E7" s="16">
        <f t="shared" si="3"/>
        <v>4500000</v>
      </c>
      <c r="F7" s="10">
        <f t="shared" si="4"/>
        <v>36000</v>
      </c>
      <c r="G7" s="15">
        <f t="shared" si="5"/>
        <v>22785</v>
      </c>
      <c r="H7" s="10">
        <f t="shared" si="6"/>
        <v>18987</v>
      </c>
      <c r="I7" s="4" t="e">
        <f>#REF!</f>
        <v>#REF!</v>
      </c>
      <c r="J7" s="4" t="str">
        <f t="shared" si="7"/>
        <v>charkop</v>
      </c>
      <c r="O7">
        <v>0</v>
      </c>
      <c r="P7">
        <f t="shared" si="9"/>
        <v>0</v>
      </c>
      <c r="Q7">
        <v>125</v>
      </c>
      <c r="R7" s="2">
        <v>4500000</v>
      </c>
      <c r="S7" s="8" t="s">
        <v>16</v>
      </c>
      <c r="T7" s="8"/>
    </row>
    <row r="8" spans="1:20" x14ac:dyDescent="0.25">
      <c r="A8" s="4">
        <f t="shared" si="0"/>
        <v>0</v>
      </c>
      <c r="B8" s="4">
        <f t="shared" si="1"/>
        <v>280</v>
      </c>
      <c r="C8" s="4">
        <f t="shared" si="8"/>
        <v>442.40000000000003</v>
      </c>
      <c r="D8" s="4">
        <f t="shared" si="2"/>
        <v>530.88</v>
      </c>
      <c r="E8" s="16">
        <f t="shared" si="3"/>
        <v>7000000</v>
      </c>
      <c r="F8" s="10">
        <f t="shared" si="4"/>
        <v>25000</v>
      </c>
      <c r="G8" s="10">
        <f t="shared" si="5"/>
        <v>15823</v>
      </c>
      <c r="H8" s="10">
        <f t="shared" si="6"/>
        <v>13186</v>
      </c>
      <c r="I8" s="4" t="e">
        <f>#REF!</f>
        <v>#REF!</v>
      </c>
      <c r="J8" s="4" t="str">
        <f t="shared" si="7"/>
        <v>charkop</v>
      </c>
      <c r="O8">
        <v>0</v>
      </c>
      <c r="P8">
        <f t="shared" si="9"/>
        <v>0</v>
      </c>
      <c r="Q8">
        <v>280</v>
      </c>
      <c r="R8" s="2">
        <v>7000000</v>
      </c>
      <c r="S8" s="8" t="s">
        <v>16</v>
      </c>
      <c r="T8" s="8"/>
    </row>
    <row r="9" spans="1:20" x14ac:dyDescent="0.25">
      <c r="A9" s="4">
        <f t="shared" si="0"/>
        <v>0</v>
      </c>
      <c r="B9" s="4">
        <f t="shared" si="1"/>
        <v>250</v>
      </c>
      <c r="C9" s="4">
        <f t="shared" si="8"/>
        <v>395</v>
      </c>
      <c r="D9" s="4">
        <f t="shared" si="2"/>
        <v>474</v>
      </c>
      <c r="E9" s="16">
        <f t="shared" si="3"/>
        <v>9000000</v>
      </c>
      <c r="F9" s="10">
        <f t="shared" si="4"/>
        <v>36000</v>
      </c>
      <c r="G9" s="15">
        <f t="shared" si="5"/>
        <v>22785</v>
      </c>
      <c r="H9" s="10">
        <f t="shared" si="6"/>
        <v>18987</v>
      </c>
      <c r="I9" s="4" t="e">
        <f>#REF!</f>
        <v>#REF!</v>
      </c>
      <c r="J9" s="4" t="str">
        <f t="shared" si="7"/>
        <v>charkop</v>
      </c>
      <c r="O9">
        <v>0</v>
      </c>
      <c r="P9">
        <f t="shared" si="9"/>
        <v>0</v>
      </c>
      <c r="Q9">
        <v>250</v>
      </c>
      <c r="R9" s="2">
        <v>9000000</v>
      </c>
      <c r="S9" s="8" t="s">
        <v>16</v>
      </c>
      <c r="T9" s="8"/>
    </row>
    <row r="10" spans="1:20" x14ac:dyDescent="0.25">
      <c r="A10" s="4">
        <f t="shared" si="0"/>
        <v>0</v>
      </c>
      <c r="B10" s="4">
        <f t="shared" si="1"/>
        <v>300</v>
      </c>
      <c r="C10" s="4">
        <f t="shared" si="8"/>
        <v>474</v>
      </c>
      <c r="D10" s="4">
        <f t="shared" si="2"/>
        <v>568.79999999999995</v>
      </c>
      <c r="E10" s="16">
        <f t="shared" si="3"/>
        <v>11000000</v>
      </c>
      <c r="F10" s="10">
        <f t="shared" si="4"/>
        <v>36667</v>
      </c>
      <c r="G10" s="15">
        <f t="shared" si="5"/>
        <v>23207</v>
      </c>
      <c r="H10" s="10">
        <f t="shared" si="6"/>
        <v>19339</v>
      </c>
      <c r="I10" s="4" t="e">
        <f>#REF!</f>
        <v>#REF!</v>
      </c>
      <c r="J10" s="4" t="str">
        <f t="shared" si="7"/>
        <v>c.</v>
      </c>
      <c r="O10">
        <v>0</v>
      </c>
      <c r="P10">
        <f t="shared" si="9"/>
        <v>0</v>
      </c>
      <c r="Q10">
        <v>300</v>
      </c>
      <c r="R10" s="2">
        <v>11000000</v>
      </c>
      <c r="S10" s="8" t="s">
        <v>22</v>
      </c>
      <c r="T10" s="8"/>
    </row>
    <row r="11" spans="1:20" x14ac:dyDescent="0.25">
      <c r="A11" s="4">
        <f t="shared" si="0"/>
        <v>0</v>
      </c>
      <c r="B11" s="4">
        <f t="shared" si="1"/>
        <v>220</v>
      </c>
      <c r="C11" s="4">
        <f t="shared" si="8"/>
        <v>347.6</v>
      </c>
      <c r="D11" s="4">
        <f t="shared" si="2"/>
        <v>417.12</v>
      </c>
      <c r="E11" s="16">
        <f t="shared" si="3"/>
        <v>8500000</v>
      </c>
      <c r="F11" s="10">
        <f t="shared" si="4"/>
        <v>38636</v>
      </c>
      <c r="G11" s="15">
        <f t="shared" si="5"/>
        <v>24453</v>
      </c>
      <c r="H11" s="10">
        <f t="shared" si="6"/>
        <v>20378</v>
      </c>
      <c r="I11" s="4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v>220</v>
      </c>
      <c r="R11" s="2">
        <v>8500000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200</v>
      </c>
      <c r="C12" s="4">
        <f t="shared" si="8"/>
        <v>316</v>
      </c>
      <c r="D12" s="4">
        <f t="shared" si="2"/>
        <v>379.2</v>
      </c>
      <c r="E12" s="16">
        <f t="shared" si="3"/>
        <v>9000000</v>
      </c>
      <c r="F12" s="10">
        <f t="shared" si="4"/>
        <v>45000</v>
      </c>
      <c r="G12" s="10">
        <f t="shared" si="5"/>
        <v>28481</v>
      </c>
      <c r="H12" s="10">
        <f t="shared" si="6"/>
        <v>23734</v>
      </c>
      <c r="I12" s="4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>
        <v>200</v>
      </c>
      <c r="R12" s="2">
        <v>9000000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" si="11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7:24" x14ac:dyDescent="0.25">
      <c r="G17" t="s">
        <v>21</v>
      </c>
    </row>
    <row r="18" spans="7:24" x14ac:dyDescent="0.25">
      <c r="G18" t="s">
        <v>12</v>
      </c>
      <c r="H18">
        <v>465</v>
      </c>
    </row>
    <row r="19" spans="7:24" x14ac:dyDescent="0.25">
      <c r="G19" t="s">
        <v>14</v>
      </c>
      <c r="H19">
        <v>22500</v>
      </c>
      <c r="J19">
        <f>H18/P19</f>
        <v>1.5870307167235496</v>
      </c>
      <c r="O19" t="s">
        <v>20</v>
      </c>
      <c r="P19">
        <v>293</v>
      </c>
      <c r="Q19">
        <f>P19*1.2</f>
        <v>351.59999999999997</v>
      </c>
    </row>
    <row r="20" spans="7:24" x14ac:dyDescent="0.25">
      <c r="G20" t="s">
        <v>15</v>
      </c>
      <c r="H20">
        <f>H19*H18</f>
        <v>10462500</v>
      </c>
      <c r="O20" t="s">
        <v>14</v>
      </c>
      <c r="P20">
        <v>35000</v>
      </c>
    </row>
    <row r="21" spans="7:24" x14ac:dyDescent="0.25">
      <c r="P21">
        <f>P20*P19</f>
        <v>10255000</v>
      </c>
    </row>
    <row r="22" spans="7:24" x14ac:dyDescent="0.25">
      <c r="G22" s="6"/>
      <c r="H22" s="6"/>
      <c r="P22">
        <f>P21/H18</f>
        <v>22053.763440860213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23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24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2023-12-20T07:11:36Z</dcterms:modified>
</cp:coreProperties>
</file>