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2" sheetId="2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19" i="1" l="1"/>
  <c r="T13" i="1"/>
  <c r="S20" i="1"/>
  <c r="S21" i="1" l="1"/>
  <c r="S8" i="1"/>
  <c r="S9" i="1" s="1"/>
  <c r="S6" i="1"/>
  <c r="S4" i="1"/>
  <c r="S3" i="1"/>
  <c r="S12" i="1" s="1"/>
  <c r="S10" i="1" l="1"/>
  <c r="S11" i="1" s="1"/>
  <c r="S13" i="1" s="1"/>
  <c r="S16" i="1" s="1"/>
  <c r="P10" i="1" l="1"/>
  <c r="O10" i="1"/>
  <c r="N10" i="1"/>
  <c r="P9" i="1"/>
  <c r="O9" i="1"/>
  <c r="M3" i="1"/>
  <c r="M2" i="1"/>
  <c r="C33" i="1" l="1"/>
  <c r="C34" i="1"/>
  <c r="C35" i="1"/>
  <c r="C36" i="1"/>
  <c r="C37" i="1"/>
  <c r="C38" i="1"/>
  <c r="C39" i="1"/>
  <c r="C40" i="1"/>
  <c r="C41" i="1"/>
  <c r="L25" i="1"/>
  <c r="K25" i="1"/>
  <c r="J3" i="1"/>
  <c r="K3" i="1" s="1"/>
  <c r="E28" i="1"/>
  <c r="C28" i="1"/>
  <c r="C20" i="1"/>
  <c r="C21" i="1"/>
  <c r="C22" i="1"/>
  <c r="C23" i="1"/>
  <c r="C24" i="1"/>
  <c r="C25" i="1"/>
  <c r="C26" i="1"/>
  <c r="C27" i="1"/>
  <c r="C19" i="1"/>
  <c r="A16" i="1" l="1"/>
  <c r="H2" i="1"/>
  <c r="H3" i="1" s="1"/>
  <c r="D2" i="1" l="1"/>
  <c r="B6" i="1"/>
  <c r="B2" i="1"/>
</calcChain>
</file>

<file path=xl/sharedStrings.xml><?xml version="1.0" encoding="utf-8"?>
<sst xmlns="http://schemas.openxmlformats.org/spreadsheetml/2006/main" count="25" uniqueCount="24">
  <si>
    <t>Carpet</t>
  </si>
  <si>
    <t>1 Car Park</t>
  </si>
  <si>
    <t>BU</t>
  </si>
  <si>
    <t>20% Loading</t>
  </si>
  <si>
    <t>S+12</t>
  </si>
  <si>
    <t>YOC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</si>
  <si>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</si>
  <si>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</si>
  <si>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</si>
  <si>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</si>
  <si>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</si>
  <si>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</si>
  <si>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</si>
  <si>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</si>
  <si>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</si>
  <si>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</si>
  <si>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</si>
  <si>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Area</t>
  </si>
  <si>
    <t>Value / RV</t>
  </si>
  <si>
    <t>RV</t>
  </si>
  <si>
    <t>DV</t>
  </si>
  <si>
    <t>IV</t>
  </si>
  <si>
    <t>Rental Value</t>
  </si>
  <si>
    <t>Guideline 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</si>
</sst>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 * #,##0.00_ ;_ * \-#,##0.00_ ;_ * &quot;-&quot;??_ ;_ @_ 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6">
    <xf numFmtId="0" fontId="0" fillId="0" borderId="0" xfId="0"/>
    <xf numFmtId="0" fontId="0" fillId="2" borderId="0" xfId="0" applyFill="1"/>
    <xf numFmtId="0" fontId="2" fillId="0" borderId="1" xfId="0" applyFont="1" applyBorder="1"/>
    <xf numFmtId="43" fontId="3" fillId="0" borderId="1" xfId="1" applyFont="1" applyFill="1" applyBorder="1"/>
    <xf numFmtId="0" fontId="2" fillId="0" borderId="1" xfId="0" applyFont="1" applyBorder="1" applyAlignment="1">
      <alignment wrapText="1"/>
    </xf>
    <xf numFmtId="0" fontId="3" fillId="0" borderId="1" xfId="0" applyFont="1" applyBorder="1"/>
    <xf numFmtId="10" fontId="3" fillId="0" borderId="1" xfId="0" applyNumberFormat="1" applyFont="1" applyBorder="1"/>
    <xf numFmtId="0" fontId="2" fillId="3" borderId="1" xfId="0" applyFont="1" applyFill="1" applyBorder="1"/>
    <xf numFmtId="0" fontId="3" fillId="3" borderId="1" xfId="0" applyFont="1" applyFill="1" applyBorder="1"/>
    <xf numFmtId="43" fontId="3" fillId="3" borderId="1" xfId="0" applyNumberFormat="1" applyFont="1" applyFill="1" applyBorder="1"/>
    <xf numFmtId="0" fontId="2" fillId="0" borderId="1" xfId="0" applyFont="1" applyFill="1" applyBorder="1"/>
    <xf numFmtId="43" fontId="3" fillId="0" borderId="1" xfId="0" applyNumberFormat="1" applyFont="1" applyFill="1" applyBorder="1"/>
    <xf numFmtId="0" fontId="3" fillId="0" borderId="1" xfId="0" applyFont="1" applyFill="1" applyBorder="1"/>
    <xf numFmtId="0" fontId="2" fillId="0" borderId="2" xfId="0" applyFont="1" applyFill="1" applyBorder="1"/>
    <xf numFmtId="43" fontId="2" fillId="0" borderId="0" xfId="1" applyFont="1" applyFill="1"/>
    <xf numFmtId="43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401978</xdr:colOff>
      <xdr:row>38</xdr:row>
      <xdr:rowOff>67695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13178" cy="73066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25</xdr:col>
      <xdr:colOff>36195</xdr:colOff>
      <xdr:row>86</xdr:row>
      <xdr:rowOff>189428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001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33</xdr:col>
      <xdr:colOff>0</xdr:colOff>
      <xdr:row>3</xdr:row>
      <xdr:rowOff>0</xdr:rowOff>
    </xdr:from>
    <xdr:to>
      <xdr:col>58</xdr:col>
      <xdr:colOff>36195</xdr:colOff>
      <xdr:row>47</xdr:row>
      <xdr:rowOff>189428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116800" y="571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33</xdr:col>
      <xdr:colOff>0</xdr:colOff>
      <xdr:row>50</xdr:row>
      <xdr:rowOff>0</xdr:rowOff>
    </xdr:from>
    <xdr:to>
      <xdr:col>58</xdr:col>
      <xdr:colOff>36195</xdr:colOff>
      <xdr:row>94</xdr:row>
      <xdr:rowOff>189428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116800" y="9525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101</xdr:row>
      <xdr:rowOff>0</xdr:rowOff>
    </xdr:from>
    <xdr:to>
      <xdr:col>60</xdr:col>
      <xdr:colOff>379095</xdr:colOff>
      <xdr:row>145</xdr:row>
      <xdr:rowOff>189428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431000" y="192405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72</xdr:col>
      <xdr:colOff>0</xdr:colOff>
      <xdr:row>4</xdr:row>
      <xdr:rowOff>0</xdr:rowOff>
    </xdr:from>
    <xdr:to>
      <xdr:col>98</xdr:col>
      <xdr:colOff>379095</xdr:colOff>
      <xdr:row>48</xdr:row>
      <xdr:rowOff>189428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1148000" y="762000"/>
          <a:ext cx="15238095" cy="8571428"/>
        </a:xfrm>
        <a:prstGeom prst="rect">
          <a:avLst/>
        </a:prstGeom>
      </xdr:spPr>
    </xdr:pic>
    <xdr:clientData/>
  </xdr:twoCellAnchor>
  <xdr:twoCellAnchor editAs="oneCell">
    <xdr:from>
      <xdr:col>72</xdr:col>
      <xdr:colOff>0</xdr:colOff>
      <xdr:row>62</xdr:row>
      <xdr:rowOff>0</xdr:rowOff>
    </xdr:from>
    <xdr:to>
      <xdr:col>98</xdr:col>
      <xdr:colOff>379095</xdr:colOff>
      <xdr:row>106</xdr:row>
      <xdr:rowOff>189428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1148000" y="11811000"/>
          <a:ext cx="15238095" cy="8571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1"/>
  <sheetViews>
    <sheetView tabSelected="1" workbookViewId="0">
      <selection activeCell="C4" sqref="C4"/>
    </sheetView>
  </sheetViews>
  <sheetFormatPr defaultRowHeight="15" x14ac:dyDescent="0.25"/>
  <cols>
    <col min="18" max="18" width="19.5703125" bestFit="1" customWidth="1"/>
    <col min="19" max="19" width="13.7109375" bestFit="1" customWidth="1"/>
    <col min="20" max="20" width="14.28515625" bestFit="1" customWidth="1"/>
  </cols>
  <sheetData>
    <row r="1" spans="1:20" ht="16.5" x14ac:dyDescent="0.3">
      <c r="A1" t="s">
        <v>0</v>
      </c>
      <c r="B1">
        <v>59.45</v>
      </c>
      <c r="D1">
        <v>640</v>
      </c>
      <c r="H1">
        <v>31000</v>
      </c>
      <c r="J1">
        <v>640</v>
      </c>
      <c r="M1">
        <v>30250</v>
      </c>
      <c r="R1" s="2" t="s">
        <v>6</v>
      </c>
      <c r="S1" s="3">
        <v>31500</v>
      </c>
    </row>
    <row r="2" spans="1:20" ht="82.5" x14ac:dyDescent="0.3">
      <c r="B2">
        <f>B1*10.764</f>
        <v>639.91980000000001</v>
      </c>
      <c r="D2">
        <f>D1*1.2</f>
        <v>768</v>
      </c>
      <c r="E2" t="s">
        <v>3</v>
      </c>
      <c r="H2">
        <f>H1/1.2</f>
        <v>25833.333333333336</v>
      </c>
      <c r="J2">
        <v>3000</v>
      </c>
      <c r="M2">
        <f>M1/100*110</f>
        <v>33275</v>
      </c>
      <c r="R2" s="4" t="s">
        <v>7</v>
      </c>
      <c r="S2" s="3">
        <v>3000</v>
      </c>
    </row>
    <row r="3" spans="1:20" ht="16.5" x14ac:dyDescent="0.3">
      <c r="B3">
        <v>640</v>
      </c>
      <c r="H3">
        <f>H2/1.3</f>
        <v>19871.794871794875</v>
      </c>
      <c r="J3">
        <f>J2*J1</f>
        <v>1920000</v>
      </c>
      <c r="K3">
        <f>J3*75%</f>
        <v>1440000</v>
      </c>
      <c r="M3">
        <f>M2/10.764</f>
        <v>3091.32292827945</v>
      </c>
      <c r="R3" s="2" t="s">
        <v>8</v>
      </c>
      <c r="S3" s="3">
        <f>S1-S2</f>
        <v>28500</v>
      </c>
    </row>
    <row r="4" spans="1:20" ht="16.5" x14ac:dyDescent="0.3">
      <c r="R4" s="2" t="s">
        <v>9</v>
      </c>
      <c r="S4" s="3">
        <f>S2*1</f>
        <v>3000</v>
      </c>
    </row>
    <row r="5" spans="1:20" ht="16.5" x14ac:dyDescent="0.3">
      <c r="A5" t="s">
        <v>2</v>
      </c>
      <c r="B5">
        <v>71.37</v>
      </c>
      <c r="R5" s="2" t="s">
        <v>10</v>
      </c>
      <c r="S5" s="5">
        <v>5</v>
      </c>
    </row>
    <row r="6" spans="1:20" ht="16.5" x14ac:dyDescent="0.3">
      <c r="B6">
        <f>B5*10.764</f>
        <v>768.22667999999999</v>
      </c>
      <c r="R6" s="2" t="s">
        <v>11</v>
      </c>
      <c r="S6" s="5">
        <f>S7-S5</f>
        <v>55</v>
      </c>
    </row>
    <row r="7" spans="1:20" ht="16.5" x14ac:dyDescent="0.3">
      <c r="B7">
        <v>768</v>
      </c>
      <c r="R7" s="2" t="s">
        <v>12</v>
      </c>
      <c r="S7" s="5">
        <v>60</v>
      </c>
    </row>
    <row r="8" spans="1:20" ht="49.5" x14ac:dyDescent="0.3">
      <c r="R8" s="4" t="s">
        <v>13</v>
      </c>
      <c r="S8" s="5">
        <f>90*S5/S7</f>
        <v>7.5</v>
      </c>
    </row>
    <row r="9" spans="1:20" ht="16.5" x14ac:dyDescent="0.3">
      <c r="M9">
        <v>12453888</v>
      </c>
      <c r="N9">
        <v>11256000</v>
      </c>
      <c r="O9">
        <f>M9-N9</f>
        <v>1197888</v>
      </c>
      <c r="P9">
        <f>O9/N9*100</f>
        <v>10.642217484008528</v>
      </c>
      <c r="R9" s="2"/>
      <c r="S9" s="6">
        <f>S8%</f>
        <v>7.4999999999999997E-2</v>
      </c>
    </row>
    <row r="10" spans="1:20" ht="16.5" x14ac:dyDescent="0.3">
      <c r="A10" t="s">
        <v>1</v>
      </c>
      <c r="M10">
        <v>18000000</v>
      </c>
      <c r="N10">
        <f>M10*10.64%</f>
        <v>1915200.0000000002</v>
      </c>
      <c r="O10">
        <f>N10+M10</f>
        <v>19915200</v>
      </c>
      <c r="P10">
        <f>O10/640</f>
        <v>31117.5</v>
      </c>
      <c r="R10" s="2" t="s">
        <v>14</v>
      </c>
      <c r="S10" s="3">
        <f>S4*S9</f>
        <v>225</v>
      </c>
    </row>
    <row r="11" spans="1:20" ht="16.5" x14ac:dyDescent="0.3">
      <c r="A11" t="s">
        <v>5</v>
      </c>
      <c r="B11">
        <v>2018</v>
      </c>
      <c r="R11" s="2" t="s">
        <v>15</v>
      </c>
      <c r="S11" s="3">
        <f>S4-S10</f>
        <v>2775</v>
      </c>
    </row>
    <row r="12" spans="1:20" ht="16.5" x14ac:dyDescent="0.3">
      <c r="A12" t="s">
        <v>4</v>
      </c>
      <c r="R12" s="2" t="s">
        <v>8</v>
      </c>
      <c r="S12" s="3">
        <f>S3</f>
        <v>28500</v>
      </c>
    </row>
    <row r="13" spans="1:20" ht="16.5" x14ac:dyDescent="0.3">
      <c r="R13" s="2" t="s">
        <v>16</v>
      </c>
      <c r="S13" s="3">
        <f>S12+S11</f>
        <v>31275</v>
      </c>
      <c r="T13" s="15">
        <f>S13/1.2</f>
        <v>26062.5</v>
      </c>
    </row>
    <row r="14" spans="1:20" ht="16.5" x14ac:dyDescent="0.3">
      <c r="A14">
        <v>18000000</v>
      </c>
      <c r="R14" s="2"/>
      <c r="S14" s="5"/>
    </row>
    <row r="15" spans="1:20" ht="16.5" x14ac:dyDescent="0.3">
      <c r="A15">
        <v>640</v>
      </c>
      <c r="R15" s="7" t="s">
        <v>17</v>
      </c>
      <c r="S15" s="8">
        <v>640</v>
      </c>
    </row>
    <row r="16" spans="1:20" ht="16.5" x14ac:dyDescent="0.3">
      <c r="A16">
        <f>A14/A15</f>
        <v>28125</v>
      </c>
      <c r="R16" s="7" t="s">
        <v>18</v>
      </c>
      <c r="S16" s="9">
        <f>S13*S15</f>
        <v>20016000</v>
      </c>
      <c r="T16" s="15"/>
    </row>
    <row r="17" spans="1:19" ht="16.5" x14ac:dyDescent="0.3">
      <c r="R17" s="10" t="s">
        <v>19</v>
      </c>
      <c r="S17" s="11"/>
    </row>
    <row r="18" spans="1:19" ht="16.5" x14ac:dyDescent="0.3">
      <c r="R18" s="10" t="s">
        <v>20</v>
      </c>
      <c r="S18" s="11"/>
    </row>
    <row r="19" spans="1:19" ht="16.5" x14ac:dyDescent="0.3">
      <c r="A19">
        <v>15.18</v>
      </c>
      <c r="B19">
        <v>13.22</v>
      </c>
      <c r="C19">
        <f>B19*A19</f>
        <v>200.67959999999999</v>
      </c>
      <c r="R19" s="10" t="s">
        <v>21</v>
      </c>
      <c r="S19" s="11">
        <f>768*S2</f>
        <v>2304000</v>
      </c>
    </row>
    <row r="20" spans="1:19" ht="16.5" x14ac:dyDescent="0.3">
      <c r="A20">
        <v>11.58</v>
      </c>
      <c r="B20">
        <v>10.55</v>
      </c>
      <c r="C20">
        <f t="shared" ref="C20:C27" si="0">B20*A20</f>
        <v>122.16900000000001</v>
      </c>
      <c r="R20" s="12" t="s">
        <v>22</v>
      </c>
      <c r="S20" s="11">
        <f>S16*0.025/12</f>
        <v>41700</v>
      </c>
    </row>
    <row r="21" spans="1:19" ht="16.5" x14ac:dyDescent="0.3">
      <c r="A21">
        <v>4.3600000000000003</v>
      </c>
      <c r="B21">
        <v>6.85</v>
      </c>
      <c r="C21">
        <f t="shared" si="0"/>
        <v>29.866</v>
      </c>
      <c r="R21" s="13" t="s">
        <v>23</v>
      </c>
      <c r="S21" s="14">
        <f>S15*11627</f>
        <v>7441280</v>
      </c>
    </row>
    <row r="22" spans="1:19" x14ac:dyDescent="0.25">
      <c r="A22">
        <v>9.1999999999999993</v>
      </c>
      <c r="B22">
        <v>11</v>
      </c>
      <c r="C22">
        <f t="shared" si="0"/>
        <v>101.19999999999999</v>
      </c>
    </row>
    <row r="23" spans="1:19" x14ac:dyDescent="0.25">
      <c r="A23">
        <v>6.42</v>
      </c>
      <c r="B23">
        <v>4</v>
      </c>
      <c r="C23">
        <f t="shared" si="0"/>
        <v>25.68</v>
      </c>
    </row>
    <row r="24" spans="1:19" x14ac:dyDescent="0.25">
      <c r="A24">
        <v>9</v>
      </c>
      <c r="B24">
        <v>8.26</v>
      </c>
      <c r="C24">
        <f t="shared" si="0"/>
        <v>74.34</v>
      </c>
    </row>
    <row r="25" spans="1:19" x14ac:dyDescent="0.25">
      <c r="A25">
        <v>3.83</v>
      </c>
      <c r="B25">
        <v>6.84</v>
      </c>
      <c r="C25">
        <f t="shared" si="0"/>
        <v>26.197199999999999</v>
      </c>
      <c r="I25">
        <v>84.76</v>
      </c>
      <c r="J25">
        <v>14000000</v>
      </c>
      <c r="K25">
        <f>J25/I25</f>
        <v>165172.25106182162</v>
      </c>
      <c r="L25">
        <f>K25/10.764</f>
        <v>15344.876538630771</v>
      </c>
    </row>
    <row r="26" spans="1:19" x14ac:dyDescent="0.25">
      <c r="A26">
        <v>5</v>
      </c>
      <c r="B26">
        <v>3.23</v>
      </c>
      <c r="C26">
        <f t="shared" si="0"/>
        <v>16.149999999999999</v>
      </c>
    </row>
    <row r="27" spans="1:19" x14ac:dyDescent="0.25">
      <c r="A27">
        <v>8</v>
      </c>
      <c r="B27">
        <v>4.57</v>
      </c>
      <c r="C27">
        <f t="shared" si="0"/>
        <v>36.56</v>
      </c>
    </row>
    <row r="28" spans="1:19" x14ac:dyDescent="0.25">
      <c r="C28">
        <f>SUM(C19:C27)</f>
        <v>632.84179999999992</v>
      </c>
      <c r="D28">
        <v>633</v>
      </c>
      <c r="E28">
        <f>D28+7.5</f>
        <v>640.5</v>
      </c>
      <c r="F28">
        <v>640</v>
      </c>
    </row>
    <row r="33" spans="1:3" x14ac:dyDescent="0.25">
      <c r="A33">
        <v>645</v>
      </c>
      <c r="B33">
        <v>20000000</v>
      </c>
      <c r="C33">
        <f>B33/A33</f>
        <v>31007.751937984496</v>
      </c>
    </row>
    <row r="34" spans="1:3" x14ac:dyDescent="0.25">
      <c r="A34">
        <v>624</v>
      </c>
      <c r="B34">
        <v>15800000</v>
      </c>
      <c r="C34">
        <f t="shared" ref="C34:C41" si="1">B34/A34</f>
        <v>25320.51282051282</v>
      </c>
    </row>
    <row r="35" spans="1:3" x14ac:dyDescent="0.25">
      <c r="A35">
        <v>930</v>
      </c>
      <c r="B35">
        <v>33000000</v>
      </c>
      <c r="C35">
        <f t="shared" si="1"/>
        <v>35483.870967741932</v>
      </c>
    </row>
    <row r="36" spans="1:3" x14ac:dyDescent="0.25">
      <c r="A36">
        <v>612</v>
      </c>
      <c r="B36">
        <v>15000000</v>
      </c>
      <c r="C36">
        <f t="shared" si="1"/>
        <v>24509.803921568626</v>
      </c>
    </row>
    <row r="37" spans="1:3" x14ac:dyDescent="0.25">
      <c r="A37" s="1">
        <v>960</v>
      </c>
      <c r="B37" s="1">
        <v>30000000</v>
      </c>
      <c r="C37" s="1">
        <f t="shared" si="1"/>
        <v>31250</v>
      </c>
    </row>
    <row r="38" spans="1:3" x14ac:dyDescent="0.25">
      <c r="A38">
        <v>960</v>
      </c>
      <c r="B38">
        <v>32000000</v>
      </c>
      <c r="C38">
        <f t="shared" si="1"/>
        <v>33333.333333333336</v>
      </c>
    </row>
    <row r="39" spans="1:3" x14ac:dyDescent="0.25">
      <c r="C39" t="e">
        <f t="shared" si="1"/>
        <v>#DIV/0!</v>
      </c>
    </row>
    <row r="40" spans="1:3" x14ac:dyDescent="0.25">
      <c r="C40" t="e">
        <f t="shared" si="1"/>
        <v>#DIV/0!</v>
      </c>
    </row>
    <row r="41" spans="1:3" x14ac:dyDescent="0.25">
      <c r="C41" t="e">
        <f t="shared" si="1"/>
        <v>#DIV/0!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F99" zoomScale="85" zoomScaleNormal="85" workbookViewId="0">
      <selection activeCell="BU63" sqref="BU63"/>
    </sheetView>
  </sheetViews>
  <sheetFormatPr defaultRowHeight="15" x14ac:dyDescent="0.25"/>
  <cols>
    <col min="72" max="72" width="9.140625" customWidth="1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2023-12-06T09:57:30Z</dcterms:modified>
</cp:coreProperties>
</file>