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DEEPAK NAMDEO BHOLE - Cosmos\"/>
    </mc:Choice>
  </mc:AlternateContent>
  <xr:revisionPtr revIDLastSave="0" documentId="13_ncr:1_{686FF083-F158-419E-9DAF-447C371416D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6" i="4" l="1"/>
  <c r="V42" i="4" l="1"/>
  <c r="V40" i="4"/>
  <c r="S44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Q3" i="4"/>
  <c r="B3" i="4" s="1"/>
  <c r="C3" i="4" s="1"/>
  <c r="D3" i="4" s="1"/>
  <c r="J3" i="4"/>
  <c r="I3" i="4"/>
  <c r="E3" i="4"/>
  <c r="A3" i="4"/>
  <c r="H17" i="4" l="1"/>
  <c r="H16" i="4"/>
  <c r="H13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5" i="4"/>
  <c r="V46" i="4" l="1"/>
  <c r="V49" i="4" s="1"/>
  <c r="V47" i="4" l="1"/>
  <c r="V48" i="4"/>
  <c r="R41" i="4"/>
  <c r="Q41" i="4"/>
  <c r="S41" i="4" l="1"/>
  <c r="S42" i="4" s="1"/>
  <c r="S43" i="4" l="1"/>
</calcChain>
</file>

<file path=xl/sharedStrings.xml><?xml version="1.0" encoding="utf-8"?>
<sst xmlns="http://schemas.openxmlformats.org/spreadsheetml/2006/main" count="44" uniqueCount="38">
  <si>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</si>
  <si>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</si>
  <si>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</si>
  <si>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</si>
  <si>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</si>
  <si>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</si>
  <si>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</si>
  <si>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</si>
  <si>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</si>
  <si>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</si>
  <si>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</si>
  <si>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</si>
  <si>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</si>
  <si>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</si>
  <si>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</si>
  <si>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</si>
  <si>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</si>
  <si>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</si>
  <si>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</si>
  <si>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</si>
  <si>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</si>
  <si>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</si>
  <si>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</si>
  <si>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</si>
  <si>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</si>
  <si>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</si>
  <si>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</si>
  <si>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</si>
  <si>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</si>
  <si>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</si>
  <si>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</si>
  <si>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</si>
  <si>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</si>
  <si>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</si>
  <si>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</si>
  <si>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</si>
  <si>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As per Prevoius valuation report</t>
  </si>
  <si>
    <t>Cosmos Bank ( Dombivali (East) Branch ) - MR. DEEPAK NAMDEO BHOLE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</si>
</sst>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4" fontId="1" fillId="2" borderId="0" xfId="0" applyNumberFormat="1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297784</xdr:colOff>
      <xdr:row>43</xdr:row>
      <xdr:rowOff>163027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F4A6C-C5EB-4D83-8F1D-5806E4EC7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76184" cy="7897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507363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DBB1F-C7DD-46B9-B2AC-0DC698C0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85763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316836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DC6B7-1573-442E-A76B-5C5E18D9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95236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107172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3BB71-C7D7-4717-985A-3B61ADA8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17597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202520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BE7B00-04C3-427B-A064-4F48041F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80920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535942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01E4D8-8077-4A8E-9445-8446DD6C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14342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345415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55FB9-81A2-4EE1-B14F-A0366C671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23815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421626</xdr:colOff>
      <xdr:row>31</xdr:row>
      <xdr:rowOff>153219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99905-F636-44E7-84EF-630056F5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0026" cy="5868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19" zoomScaleNormal="100" workbookViewId="0">
      <selection activeCell="V38" sqref="V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2" t="s">
        <v>34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/>
      <c r="T2"/>
    </row>
    <row r="3" spans="1:20" s="50" customFormat="1" x14ac:dyDescent="0.25">
      <c r="A3" s="47">
        <f t="shared" ref="A3:A11" si="0">N3</f>
        <v>0</v>
      </c>
      <c r="B3" s="47">
        <f t="shared" ref="B3:B11" si="1">Q3</f>
        <v>470.83333333333337</v>
      </c>
      <c r="C3" s="47">
        <f>B3*1.2</f>
        <v>565</v>
      </c>
      <c r="D3" s="47">
        <f t="shared" ref="D3:D11" si="2">C3*1.2</f>
        <v>678</v>
      </c>
      <c r="E3" s="49">
        <f t="shared" ref="E3:E11" si="3">R3</f>
        <v>4000000</v>
      </c>
      <c r="F3" s="47">
        <f t="shared" ref="F3:F11" si="4">ROUND((E3/B3),0)</f>
        <v>8496</v>
      </c>
      <c r="G3" s="47">
        <f t="shared" ref="G3:G11" si="5">ROUND((E3/C3),0)</f>
        <v>7080</v>
      </c>
      <c r="H3" s="47">
        <f t="shared" ref="H3:H11" si="6">ROUND((E3/D3),0)</f>
        <v>5900</v>
      </c>
      <c r="I3" s="47" t="e">
        <f>#REF!</f>
        <v>#REF!</v>
      </c>
      <c r="J3" s="47">
        <f t="shared" ref="J3:J11" si="7">S3</f>
        <v>0</v>
      </c>
      <c r="O3" s="50">
        <v>0</v>
      </c>
      <c r="P3" s="50">
        <v>565</v>
      </c>
      <c r="Q3" s="50">
        <f t="shared" ref="P3:Q11" si="8">P3/1.2</f>
        <v>470.83333333333337</v>
      </c>
      <c r="R3" s="51">
        <v>4000000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1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4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4">
        <f t="shared" ref="E6:E8" si="14">R6</f>
        <v>0</v>
      </c>
      <c r="F6" s="4" t="e">
        <f t="shared" ref="F6:F8" si="15">ROUND((E6/B6),0)</f>
        <v>#DIV/0!</v>
      </c>
      <c r="G6" s="4" t="e">
        <f t="shared" ref="G6:G8" si="16">ROUND((E6/C6),0)</f>
        <v>#DIV/0!</v>
      </c>
      <c r="H6" s="4" t="e">
        <f t="shared" ref="H6:H8" si="17">ROUND((E6/D6),0)</f>
        <v>#DIV/0!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4">
        <f t="shared" si="14"/>
        <v>0</v>
      </c>
      <c r="F7" s="4" t="e">
        <f t="shared" si="15"/>
        <v>#DIV/0!</v>
      </c>
      <c r="G7" s="4" t="e">
        <f t="shared" si="16"/>
        <v>#DIV/0!</v>
      </c>
      <c r="H7" s="4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4">
        <f t="shared" si="14"/>
        <v>0</v>
      </c>
      <c r="F8" s="4" t="e">
        <f t="shared" si="15"/>
        <v>#DIV/0!</v>
      </c>
      <c r="G8" s="4" t="e">
        <f t="shared" si="16"/>
        <v>#DIV/0!</v>
      </c>
      <c r="H8" s="4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4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4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52" t="s">
        <v>35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20" s="50" customFormat="1" ht="14.25" customHeight="1" x14ac:dyDescent="0.25">
      <c r="A13" s="47">
        <f t="shared" ref="A13:A25" si="21">N13</f>
        <v>0</v>
      </c>
      <c r="B13" s="47">
        <f t="shared" ref="B13:B25" si="22">Q13</f>
        <v>458.33333333333337</v>
      </c>
      <c r="C13" s="47">
        <f>B13*1.2</f>
        <v>550</v>
      </c>
      <c r="D13" s="47">
        <f t="shared" ref="D13:D25" si="23">C13*1.2</f>
        <v>660</v>
      </c>
      <c r="E13" s="49">
        <f t="shared" ref="E13:E25" si="24">R13</f>
        <v>5600000</v>
      </c>
      <c r="F13" s="47">
        <f t="shared" ref="F13:F25" si="25">ROUND((E13/B13),0)</f>
        <v>12218</v>
      </c>
      <c r="G13" s="47">
        <f t="shared" ref="G13:G25" si="26">ROUND((E13/C13),0)</f>
        <v>10182</v>
      </c>
      <c r="H13" s="47">
        <f t="shared" ref="H13:H25" si="27">ROUND((E13/D13),0)</f>
        <v>8485</v>
      </c>
      <c r="I13" s="47" t="e">
        <f>#REF!</f>
        <v>#REF!</v>
      </c>
      <c r="J13" s="47">
        <f t="shared" ref="J13:J25" si="28">S13</f>
        <v>0</v>
      </c>
      <c r="O13" s="50">
        <v>0</v>
      </c>
      <c r="P13" s="50">
        <v>550</v>
      </c>
      <c r="Q13" s="50">
        <f t="shared" ref="P13:Q25" si="29">P13/1.2</f>
        <v>458.33333333333337</v>
      </c>
      <c r="R13" s="51">
        <v>5600000</v>
      </c>
    </row>
    <row r="14" spans="1:20" ht="14.25" customHeight="1" x14ac:dyDescent="0.25">
      <c r="A14" s="4">
        <f t="shared" si="21"/>
        <v>0</v>
      </c>
      <c r="B14" s="4">
        <f t="shared" si="22"/>
        <v>791.66666666666674</v>
      </c>
      <c r="C14" s="4">
        <f t="shared" ref="C14:C25" si="30">B14*1.2</f>
        <v>950</v>
      </c>
      <c r="D14" s="4">
        <f t="shared" si="23"/>
        <v>1140</v>
      </c>
      <c r="E14" s="4">
        <f t="shared" si="24"/>
        <v>9500000</v>
      </c>
      <c r="F14" s="4">
        <f t="shared" si="25"/>
        <v>12000</v>
      </c>
      <c r="G14" s="4">
        <f t="shared" si="26"/>
        <v>10000</v>
      </c>
      <c r="H14" s="47">
        <f t="shared" si="27"/>
        <v>8333</v>
      </c>
      <c r="I14" s="4" t="e">
        <f>#REF!</f>
        <v>#REF!</v>
      </c>
      <c r="J14" s="4">
        <f t="shared" si="28"/>
        <v>0</v>
      </c>
      <c r="O14">
        <v>0</v>
      </c>
      <c r="P14">
        <v>950</v>
      </c>
      <c r="Q14">
        <f t="shared" si="29"/>
        <v>791.66666666666674</v>
      </c>
      <c r="R14" s="2">
        <v>9500000</v>
      </c>
    </row>
    <row r="15" spans="1:20" ht="14.25" customHeight="1" x14ac:dyDescent="0.25">
      <c r="A15" s="4">
        <f t="shared" si="21"/>
        <v>0</v>
      </c>
      <c r="B15" s="4">
        <f t="shared" si="22"/>
        <v>541.66666666666674</v>
      </c>
      <c r="C15" s="4">
        <f t="shared" si="30"/>
        <v>650.00000000000011</v>
      </c>
      <c r="D15" s="4">
        <f t="shared" si="23"/>
        <v>780.00000000000011</v>
      </c>
      <c r="E15" s="4">
        <f t="shared" si="24"/>
        <v>5200000</v>
      </c>
      <c r="F15" s="4">
        <f t="shared" si="25"/>
        <v>9600</v>
      </c>
      <c r="G15" s="4">
        <f t="shared" si="26"/>
        <v>8000</v>
      </c>
      <c r="H15" s="4">
        <f t="shared" si="27"/>
        <v>6667</v>
      </c>
      <c r="I15" s="4" t="e">
        <f>#REF!</f>
        <v>#REF!</v>
      </c>
      <c r="J15" s="4">
        <f t="shared" si="28"/>
        <v>0</v>
      </c>
      <c r="O15">
        <v>0</v>
      </c>
      <c r="P15">
        <v>650</v>
      </c>
      <c r="Q15">
        <f t="shared" si="29"/>
        <v>541.66666666666674</v>
      </c>
      <c r="R15" s="2">
        <v>5200000</v>
      </c>
    </row>
    <row r="16" spans="1:20" s="50" customFormat="1" ht="14.25" customHeight="1" x14ac:dyDescent="0.25">
      <c r="A16" s="47">
        <f t="shared" si="21"/>
        <v>0</v>
      </c>
      <c r="B16" s="47">
        <f t="shared" si="22"/>
        <v>420</v>
      </c>
      <c r="C16" s="47">
        <f t="shared" si="30"/>
        <v>504</v>
      </c>
      <c r="D16" s="47">
        <f t="shared" si="23"/>
        <v>604.79999999999995</v>
      </c>
      <c r="E16" s="47">
        <f t="shared" si="24"/>
        <v>4500000</v>
      </c>
      <c r="F16" s="47">
        <f t="shared" si="25"/>
        <v>10714</v>
      </c>
      <c r="G16" s="47">
        <f t="shared" si="26"/>
        <v>8929</v>
      </c>
      <c r="H16" s="47">
        <f t="shared" si="27"/>
        <v>7440</v>
      </c>
      <c r="I16" s="47" t="e">
        <f>#REF!</f>
        <v>#REF!</v>
      </c>
      <c r="J16" s="47">
        <f t="shared" si="28"/>
        <v>0</v>
      </c>
      <c r="O16" s="50">
        <v>0</v>
      </c>
      <c r="P16" s="50">
        <f t="shared" si="29"/>
        <v>0</v>
      </c>
      <c r="Q16" s="50">
        <v>420</v>
      </c>
      <c r="R16" s="51">
        <v>4500000</v>
      </c>
    </row>
    <row r="17" spans="1:25" ht="14.25" customHeight="1" x14ac:dyDescent="0.25">
      <c r="A17" s="4">
        <f t="shared" si="21"/>
        <v>0</v>
      </c>
      <c r="B17" s="4">
        <f t="shared" si="22"/>
        <v>400</v>
      </c>
      <c r="C17" s="4">
        <f t="shared" si="30"/>
        <v>480</v>
      </c>
      <c r="D17" s="4">
        <f t="shared" si="23"/>
        <v>576</v>
      </c>
      <c r="E17" s="4">
        <f t="shared" si="24"/>
        <v>4200000</v>
      </c>
      <c r="F17" s="4">
        <f t="shared" si="25"/>
        <v>10500</v>
      </c>
      <c r="G17" s="4">
        <f t="shared" si="26"/>
        <v>8750</v>
      </c>
      <c r="H17" s="4">
        <f t="shared" si="27"/>
        <v>7292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v>400</v>
      </c>
      <c r="R17" s="2">
        <v>4200000</v>
      </c>
    </row>
    <row r="18" spans="1:25" ht="14.25" customHeight="1" x14ac:dyDescent="0.25">
      <c r="A18" s="4">
        <f t="shared" si="21"/>
        <v>0</v>
      </c>
      <c r="B18" s="4">
        <f t="shared" si="22"/>
        <v>500</v>
      </c>
      <c r="C18" s="4">
        <f t="shared" si="30"/>
        <v>600</v>
      </c>
      <c r="D18" s="4">
        <f t="shared" si="23"/>
        <v>720</v>
      </c>
      <c r="E18" s="4">
        <f t="shared" si="24"/>
        <v>5000000</v>
      </c>
      <c r="F18" s="4">
        <f t="shared" si="25"/>
        <v>10000</v>
      </c>
      <c r="G18" s="4">
        <f t="shared" si="26"/>
        <v>8333</v>
      </c>
      <c r="H18" s="4">
        <f t="shared" si="27"/>
        <v>6944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v>500</v>
      </c>
      <c r="R18" s="2">
        <v>5000000</v>
      </c>
    </row>
    <row r="19" spans="1:25" ht="14.25" customHeight="1" x14ac:dyDescent="0.25">
      <c r="A19" s="4">
        <f t="shared" si="21"/>
        <v>0</v>
      </c>
      <c r="B19" s="4">
        <f t="shared" si="22"/>
        <v>490</v>
      </c>
      <c r="C19" s="4">
        <f t="shared" si="30"/>
        <v>588</v>
      </c>
      <c r="D19" s="4">
        <f t="shared" si="23"/>
        <v>705.6</v>
      </c>
      <c r="E19" s="4">
        <f t="shared" si="24"/>
        <v>6500000</v>
      </c>
      <c r="F19" s="4">
        <f t="shared" si="25"/>
        <v>13265</v>
      </c>
      <c r="G19" s="4">
        <f t="shared" si="26"/>
        <v>11054</v>
      </c>
      <c r="H19" s="4">
        <f t="shared" si="27"/>
        <v>9212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v>490</v>
      </c>
      <c r="R19" s="2">
        <v>6500000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30"/>
        <v>0</v>
      </c>
      <c r="D20" s="4">
        <f t="shared" si="23"/>
        <v>0</v>
      </c>
      <c r="E20" s="48">
        <f t="shared" si="24"/>
        <v>0</v>
      </c>
      <c r="F20" s="9" t="e">
        <f t="shared" si="25"/>
        <v>#DIV/0!</v>
      </c>
      <c r="G20" s="9" t="e">
        <f t="shared" si="26"/>
        <v>#DIV/0!</v>
      </c>
      <c r="H20" s="9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48">
        <f t="shared" si="24"/>
        <v>0</v>
      </c>
      <c r="F21" s="9" t="e">
        <f t="shared" si="25"/>
        <v>#DIV/0!</v>
      </c>
      <c r="G21" s="9" t="e">
        <f t="shared" si="26"/>
        <v>#DIV/0!</v>
      </c>
      <c r="H21" s="9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48">
        <f t="shared" si="24"/>
        <v>0</v>
      </c>
      <c r="F22" s="9" t="e">
        <f t="shared" si="25"/>
        <v>#DIV/0!</v>
      </c>
      <c r="G22" s="9" t="e">
        <f t="shared" si="26"/>
        <v>#DIV/0!</v>
      </c>
      <c r="H22" s="9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>
        <v>0</v>
      </c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2023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1996</v>
      </c>
      <c r="W33" s="33" t="s">
        <v>36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23</v>
      </c>
      <c r="V34" s="35">
        <v>27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-33</v>
      </c>
      <c r="W35" s="33"/>
      <c r="X35" s="26"/>
      <c r="Y35" s="7"/>
    </row>
    <row r="36" spans="7:25" ht="16.5" x14ac:dyDescent="0.3">
      <c r="S36" s="10"/>
      <c r="T36" s="10"/>
      <c r="U36" s="37" t="s">
        <v>24</v>
      </c>
      <c r="V36" s="38">
        <f>860*2000</f>
        <v>1720000</v>
      </c>
      <c r="W36" s="33"/>
      <c r="X36" s="26"/>
      <c r="Y36" s="7"/>
    </row>
    <row r="37" spans="7:25" ht="16.5" x14ac:dyDescent="0.3">
      <c r="S37" s="10"/>
      <c r="T37" s="10"/>
      <c r="U37" s="37" t="s">
        <v>25</v>
      </c>
      <c r="V37" s="35"/>
      <c r="W37" s="33"/>
      <c r="X37" s="26"/>
      <c r="Y37" s="7"/>
    </row>
    <row r="38" spans="7:25" ht="39" customHeight="1" x14ac:dyDescent="0.3">
      <c r="P38" s="53" t="s">
        <v>37</v>
      </c>
      <c r="Q38" s="53"/>
      <c r="R38" s="53"/>
      <c r="S38" s="53"/>
      <c r="U38" s="37"/>
      <c r="V38" s="35"/>
      <c r="W38" s="33"/>
      <c r="X38" s="26"/>
      <c r="Y38" s="7"/>
    </row>
    <row r="39" spans="7:25" ht="16.5" x14ac:dyDescent="0.3">
      <c r="U39" s="37" t="s">
        <v>26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27</v>
      </c>
      <c r="V40" s="35">
        <f>V39*27/60</f>
        <v>40.5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0.40500000000000003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28</v>
      </c>
      <c r="V42" s="41">
        <f>ROUND((V36*V41),0)</f>
        <v>696600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16</v>
      </c>
      <c r="V43" s="41">
        <v>860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9300</v>
      </c>
      <c r="W44" s="33"/>
      <c r="X44" s="18"/>
      <c r="Y44" s="7"/>
    </row>
    <row r="45" spans="7:25" ht="16.5" x14ac:dyDescent="0.3">
      <c r="S45" s="10"/>
      <c r="T45" s="10"/>
      <c r="U45" s="37" t="s">
        <v>29</v>
      </c>
      <c r="V45" s="38">
        <f>V44*V43</f>
        <v>7998000</v>
      </c>
      <c r="W45" s="33"/>
      <c r="X45" s="26"/>
      <c r="Y45" s="7"/>
    </row>
    <row r="46" spans="7:25" ht="16.5" x14ac:dyDescent="0.3">
      <c r="S46" s="10"/>
      <c r="T46" s="10"/>
      <c r="U46" s="42" t="s">
        <v>30</v>
      </c>
      <c r="V46" s="43">
        <f>V45-V42</f>
        <v>7301400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31</v>
      </c>
      <c r="V47" s="43">
        <f>V46*0.9</f>
        <v>6571260</v>
      </c>
      <c r="W47" s="33"/>
      <c r="X47" s="28"/>
      <c r="Y47" s="7"/>
    </row>
    <row r="48" spans="7:25" ht="16.5" x14ac:dyDescent="0.3">
      <c r="S48" s="11"/>
      <c r="T48" s="10"/>
      <c r="U48" s="42" t="s">
        <v>32</v>
      </c>
      <c r="V48" s="45">
        <f>V46*0.8</f>
        <v>5841120</v>
      </c>
      <c r="W48" s="33"/>
      <c r="X48" s="29"/>
      <c r="Y48" s="7"/>
    </row>
    <row r="49" spans="15:25" ht="16.5" x14ac:dyDescent="0.3">
      <c r="S49" s="10"/>
      <c r="T49" s="10"/>
      <c r="U49" s="42" t="s">
        <v>33</v>
      </c>
      <c r="V49" s="46">
        <f>V46*0.025/12</f>
        <v>15211.25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2023-12-05T06:51:59Z</dcterms:modified>
</cp:coreProperties>
</file>