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4C1B693-C563-420B-A176-8EEB1E4CC6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  <sheet name="Sheet8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G15" i="1"/>
  <c r="H13" i="1"/>
  <c r="G13" i="1"/>
  <c r="F14" i="1" s="1"/>
  <c r="F16" i="1" s="1"/>
  <c r="B18" i="1"/>
  <c r="F5" i="1"/>
  <c r="G5" i="1" s="1"/>
  <c r="J25" i="1"/>
  <c r="G16" i="1" l="1"/>
  <c r="H16" i="1" s="1"/>
  <c r="J30" i="1"/>
  <c r="J4" i="1"/>
  <c r="J29" i="1"/>
  <c r="J28" i="1" l="1"/>
  <c r="J27" i="1"/>
  <c r="J26" i="1"/>
  <c r="G37" i="1"/>
  <c r="H37" i="1" s="1"/>
  <c r="G36" i="1"/>
  <c r="H36" i="1" s="1"/>
  <c r="D37" i="1"/>
  <c r="D36" i="1"/>
  <c r="G35" i="1"/>
  <c r="G34" i="1"/>
  <c r="G33" i="1"/>
  <c r="K33" i="1" l="1"/>
  <c r="J5" i="1"/>
  <c r="G25" i="1" l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L33" i="1"/>
  <c r="J34" i="1"/>
  <c r="H35" i="1"/>
  <c r="H34" i="1" l="1"/>
  <c r="H33" i="1"/>
  <c r="D34" i="1"/>
  <c r="K7" i="1" l="1"/>
  <c r="I30" i="1" l="1"/>
  <c r="I29" i="1"/>
  <c r="I31" i="1"/>
  <c r="D35" i="1" l="1"/>
  <c r="I25" i="1"/>
  <c r="I34" i="1" l="1"/>
  <c r="I33" i="1"/>
  <c r="D33" i="1"/>
  <c r="I26" i="1"/>
  <c r="I27" i="1"/>
  <c r="I28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s="1"/>
  <c r="B19" i="1" l="1"/>
  <c r="C17" i="1"/>
</calcChain>
</file>

<file path=xl/sharedStrings.xml><?xml version="1.0" encoding="utf-8"?>
<sst xmlns="http://schemas.openxmlformats.org/spreadsheetml/2006/main" count="33" uniqueCount="31">
  <si>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</si>
  <si>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</si>
  <si>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</si>
  <si>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</si>
  <si>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</si>
  <si>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</si>
  <si>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</si>
  <si>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</si>
  <si>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</si>
  <si>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</si>
  <si>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</si>
  <si>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</si>
  <si>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</si>
  <si>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</si>
  <si>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</si>
  <si>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</si>
  <si>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</si>
  <si>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</si>
  <si>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</si>
  <si>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</si>
  <si>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</si>
  <si>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</si>
  <si>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</si>
  <si>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</si>
  <si>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Flat Value</t>
  </si>
  <si>
    <t>Agreement carpet</t>
  </si>
  <si>
    <t>Built up area</t>
  </si>
  <si>
    <t>Measurement Carpet</t>
  </si>
  <si>
    <t>Terrace</t>
  </si>
  <si>
    <t>Balcony</t>
  </si>
  <si>
    <t>Higher Weightage 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</si>
</sst>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7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3" borderId="0" xfId="0" applyFont="1" applyFill="1"/>
    <xf numFmtId="0" fontId="0" fillId="3" borderId="0" xfId="0" applyFill="1"/>
    <xf numFmtId="43" fontId="0" fillId="3" borderId="0" xfId="0" applyNumberFormat="1" applyFill="1"/>
    <xf numFmtId="0" fontId="12" fillId="4" borderId="1" xfId="0" applyFont="1" applyFill="1" applyBorder="1"/>
    <xf numFmtId="0" fontId="14" fillId="4" borderId="1" xfId="0" applyFont="1" applyFill="1" applyBorder="1"/>
    <xf numFmtId="43" fontId="12" fillId="4" borderId="1" xfId="0" applyNumberFormat="1" applyFont="1" applyFill="1" applyBorder="1"/>
    <xf numFmtId="43" fontId="14" fillId="4" borderId="1" xfId="0" applyNumberFormat="1" applyFont="1" applyFill="1" applyBorder="1"/>
    <xf numFmtId="43" fontId="15" fillId="4" borderId="1" xfId="0" applyNumberFormat="1" applyFont="1" applyFill="1" applyBorder="1"/>
    <xf numFmtId="0" fontId="7" fillId="0" borderId="1" xfId="0" applyFont="1" applyBorder="1"/>
    <xf numFmtId="0" fontId="0" fillId="0" borderId="1" xfId="0" applyBorder="1"/>
    <xf numFmtId="43" fontId="0" fillId="0" borderId="8" xfId="0" applyNumberFormat="1" applyBorder="1"/>
    <xf numFmtId="0" fontId="0" fillId="0" borderId="8" xfId="0" applyBorder="1"/>
    <xf numFmtId="43" fontId="0" fillId="0" borderId="9" xfId="0" applyNumberFormat="1" applyBorder="1"/>
    <xf numFmtId="43" fontId="0" fillId="0" borderId="1" xfId="1" applyFont="1" applyFill="1" applyBorder="1"/>
    <xf numFmtId="0" fontId="14" fillId="3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259083</xdr:colOff>
      <xdr:row>36</xdr:row>
      <xdr:rowOff>48589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4909F-77FB-4C9B-B620-8BD6CF4E7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70283" cy="6906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20754</xdr:colOff>
      <xdr:row>41</xdr:row>
      <xdr:rowOff>163038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D2068B-580E-4F9E-AF41-D2B056767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12754" cy="79735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563670</xdr:colOff>
      <xdr:row>46</xdr:row>
      <xdr:rowOff>67907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3FCF62-DA74-41AA-8FCC-AFA62E61D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46070" cy="88309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10888</xdr:colOff>
      <xdr:row>31</xdr:row>
      <xdr:rowOff>162772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48F840-379C-4808-8133-7C8874F9A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64488" cy="6068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topLeftCell="A10" zoomScaleNormal="100" workbookViewId="0">
      <selection activeCell="J17" sqref="J17"/>
    </sheetView>
  </sheetViews>
  <sheetFormatPr defaultRowHeight="15" x14ac:dyDescent="0.25"/>
  <cols>
    <col min="1" max="1" width="21.7109375" bestFit="1" customWidth="1"/>
    <col min="2" max="2" width="18.140625" style="17" bestFit="1" customWidth="1"/>
    <col min="3" max="3" width="15.5703125" style="17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36"/>
      <c r="C1" s="21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2"/>
      <c r="B2" s="37" t="s">
        <v>24</v>
      </c>
      <c r="C2" s="37"/>
      <c r="D2" s="45"/>
      <c r="E2" s="17"/>
      <c r="F2" t="s">
        <v>13</v>
      </c>
      <c r="I2" s="6"/>
      <c r="L2" s="5"/>
      <c r="O2" s="6"/>
    </row>
    <row r="3" spans="1:15" ht="16.5" x14ac:dyDescent="0.3">
      <c r="A3" s="32" t="s">
        <v>0</v>
      </c>
      <c r="B3" s="38">
        <v>12800</v>
      </c>
      <c r="C3" s="38"/>
      <c r="D3" s="35"/>
      <c r="E3" s="13"/>
      <c r="F3" s="5">
        <v>2014</v>
      </c>
      <c r="G3" s="7">
        <v>2023</v>
      </c>
      <c r="H3" s="8">
        <f>G3-F3</f>
        <v>9</v>
      </c>
      <c r="I3" s="6"/>
      <c r="J3">
        <v>26620</v>
      </c>
      <c r="L3" s="5"/>
      <c r="M3" s="7"/>
      <c r="N3" s="8"/>
      <c r="O3" s="6"/>
    </row>
    <row r="4" spans="1:15" ht="33" x14ac:dyDescent="0.3">
      <c r="A4" s="33" t="s">
        <v>1</v>
      </c>
      <c r="B4" s="38">
        <v>2600</v>
      </c>
      <c r="C4" s="38"/>
      <c r="D4" s="35"/>
      <c r="E4" s="13"/>
      <c r="F4" s="9" t="s">
        <v>25</v>
      </c>
      <c r="G4" t="s">
        <v>26</v>
      </c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2" t="s">
        <v>2</v>
      </c>
      <c r="B5" s="38">
        <f>B3-B4</f>
        <v>10200</v>
      </c>
      <c r="C5" s="38"/>
      <c r="D5" s="35"/>
      <c r="E5" s="20"/>
      <c r="F5" s="62">
        <f>42.347*10.764</f>
        <v>455.82310799999999</v>
      </c>
      <c r="G5" s="24">
        <f>F5*1.2</f>
        <v>546.98772959999997</v>
      </c>
      <c r="H5" s="27"/>
      <c r="I5" s="41"/>
      <c r="J5">
        <f>J4/10.764</f>
        <v>2596.711259754738</v>
      </c>
      <c r="L5" s="5"/>
      <c r="M5" s="7"/>
      <c r="N5" s="8"/>
      <c r="O5" s="6"/>
    </row>
    <row r="6" spans="1:15" ht="16.5" x14ac:dyDescent="0.3">
      <c r="A6" s="32" t="s">
        <v>3</v>
      </c>
      <c r="B6" s="38">
        <f>B4</f>
        <v>2600</v>
      </c>
      <c r="C6" s="38"/>
      <c r="D6" s="35"/>
      <c r="E6" s="65"/>
      <c r="F6" s="65"/>
      <c r="G6" s="25"/>
      <c r="H6" s="27"/>
      <c r="I6" s="18"/>
      <c r="J6" s="19"/>
      <c r="L6" s="5"/>
      <c r="M6" s="7"/>
      <c r="N6" s="8"/>
      <c r="O6" s="6"/>
    </row>
    <row r="7" spans="1:15" ht="16.5" x14ac:dyDescent="0.3">
      <c r="A7" s="32" t="s">
        <v>4</v>
      </c>
      <c r="B7" s="34">
        <v>9</v>
      </c>
      <c r="C7" s="34"/>
      <c r="D7" s="46"/>
      <c r="E7" s="66"/>
      <c r="F7" s="20"/>
      <c r="G7" s="25"/>
      <c r="H7" s="25"/>
      <c r="I7" s="19"/>
      <c r="J7" s="19"/>
      <c r="K7">
        <f>J7/10.764</f>
        <v>0</v>
      </c>
      <c r="L7" s="5"/>
      <c r="M7" s="10"/>
      <c r="N7" s="11"/>
      <c r="O7" s="6"/>
    </row>
    <row r="8" spans="1:15" ht="16.5" x14ac:dyDescent="0.3">
      <c r="A8" s="32" t="s">
        <v>5</v>
      </c>
      <c r="B8" s="34">
        <f>B9-B7</f>
        <v>51</v>
      </c>
      <c r="C8" s="34"/>
      <c r="D8" s="47"/>
      <c r="E8" s="43"/>
      <c r="F8" s="20"/>
      <c r="G8" s="26"/>
      <c r="H8" s="25"/>
      <c r="I8" s="19"/>
      <c r="J8" s="19"/>
      <c r="L8" s="5"/>
      <c r="M8" s="10"/>
      <c r="N8" s="11"/>
      <c r="O8" s="6"/>
    </row>
    <row r="9" spans="1:15" ht="16.5" x14ac:dyDescent="0.3">
      <c r="A9" s="32" t="s">
        <v>6</v>
      </c>
      <c r="B9" s="34">
        <v>60</v>
      </c>
      <c r="C9" s="34"/>
      <c r="D9" s="46"/>
      <c r="E9" s="42"/>
      <c r="F9" s="44"/>
      <c r="G9" s="40"/>
      <c r="H9" s="26"/>
      <c r="I9" s="19"/>
      <c r="J9" s="19"/>
      <c r="K9" s="16"/>
      <c r="L9" s="16"/>
      <c r="M9" s="14"/>
      <c r="N9" s="11"/>
      <c r="O9" s="6"/>
    </row>
    <row r="10" spans="1:15" ht="33" x14ac:dyDescent="0.3">
      <c r="A10" s="33" t="s">
        <v>7</v>
      </c>
      <c r="B10" s="34">
        <f>90*B7/B9</f>
        <v>13.5</v>
      </c>
      <c r="C10" s="34"/>
      <c r="D10" s="46"/>
      <c r="E10" s="42"/>
      <c r="F10" s="20"/>
      <c r="G10" s="24"/>
      <c r="H10" s="26"/>
      <c r="I10" s="19"/>
      <c r="J10" s="19"/>
      <c r="K10" s="16"/>
      <c r="L10" s="16"/>
      <c r="M10" s="14"/>
      <c r="N10" s="11"/>
      <c r="O10" s="6"/>
    </row>
    <row r="11" spans="1:15" ht="16.5" x14ac:dyDescent="0.3">
      <c r="A11" s="32"/>
      <c r="B11" s="39">
        <f>B10%</f>
        <v>0.13500000000000001</v>
      </c>
      <c r="C11" s="39"/>
      <c r="D11" s="48"/>
      <c r="E11" s="30"/>
      <c r="F11" s="13"/>
      <c r="G11" s="25"/>
      <c r="H11" s="26"/>
      <c r="I11" s="19"/>
      <c r="J11" s="19"/>
      <c r="K11" s="16"/>
      <c r="L11" s="16"/>
      <c r="M11" s="14"/>
      <c r="N11" s="12"/>
      <c r="O11" s="6"/>
    </row>
    <row r="12" spans="1:15" ht="16.5" x14ac:dyDescent="0.3">
      <c r="A12" s="32" t="s">
        <v>8</v>
      </c>
      <c r="B12" s="38">
        <f>B6*B11</f>
        <v>351</v>
      </c>
      <c r="C12" s="38"/>
      <c r="D12" s="49"/>
      <c r="E12" s="1"/>
      <c r="F12" s="13" t="s">
        <v>27</v>
      </c>
      <c r="G12" s="25" t="s">
        <v>29</v>
      </c>
      <c r="H12" s="26" t="s">
        <v>28</v>
      </c>
      <c r="I12" s="23"/>
      <c r="J12" s="19"/>
      <c r="K12" s="16"/>
      <c r="L12" s="16"/>
      <c r="M12" s="14"/>
      <c r="N12" s="8"/>
      <c r="O12" s="6"/>
    </row>
    <row r="13" spans="1:15" ht="16.5" x14ac:dyDescent="0.3">
      <c r="A13" s="32" t="s">
        <v>9</v>
      </c>
      <c r="B13" s="38">
        <f>B6-B12</f>
        <v>2249</v>
      </c>
      <c r="C13" s="38"/>
      <c r="D13" s="49"/>
      <c r="E13" s="1"/>
      <c r="F13" s="13">
        <v>510</v>
      </c>
      <c r="G13" s="26">
        <f>19+13</f>
        <v>32</v>
      </c>
      <c r="H13" s="26">
        <f>45+30</f>
        <v>75</v>
      </c>
      <c r="I13" s="19"/>
      <c r="J13" s="19"/>
      <c r="K13" s="16"/>
      <c r="L13" s="16"/>
      <c r="M13" s="14"/>
      <c r="N13" s="8"/>
      <c r="O13" s="6"/>
    </row>
    <row r="14" spans="1:15" ht="16.5" x14ac:dyDescent="0.3">
      <c r="A14" s="32" t="s">
        <v>2</v>
      </c>
      <c r="B14" s="38">
        <f>B5</f>
        <v>10200</v>
      </c>
      <c r="C14" s="38"/>
      <c r="D14" s="35"/>
      <c r="E14" s="13"/>
      <c r="F14" s="26">
        <f>F13+G13</f>
        <v>542</v>
      </c>
      <c r="H14" s="26"/>
      <c r="I14" s="19"/>
      <c r="J14" s="19"/>
      <c r="K14" s="16"/>
      <c r="L14" s="16"/>
      <c r="M14" s="14"/>
      <c r="N14" s="8"/>
      <c r="O14" s="6"/>
    </row>
    <row r="15" spans="1:15" ht="16.5" x14ac:dyDescent="0.3">
      <c r="A15" s="32" t="s">
        <v>10</v>
      </c>
      <c r="B15" s="38">
        <f>B14+B13</f>
        <v>12449</v>
      </c>
      <c r="C15" s="38"/>
      <c r="D15" s="35"/>
      <c r="E15" s="13"/>
      <c r="F15" s="16">
        <v>10000</v>
      </c>
      <c r="G15" s="28">
        <f>F15*40%</f>
        <v>4000</v>
      </c>
      <c r="H15" s="26"/>
      <c r="I15" s="16"/>
      <c r="J15" s="16"/>
      <c r="K15" s="16"/>
      <c r="L15" s="16"/>
      <c r="M15" s="14"/>
      <c r="N15" s="8"/>
      <c r="O15" s="6"/>
    </row>
    <row r="16" spans="1:15" ht="16.5" x14ac:dyDescent="0.3">
      <c r="A16" s="57" t="s">
        <v>23</v>
      </c>
      <c r="B16" s="56">
        <v>456</v>
      </c>
      <c r="C16" s="56"/>
      <c r="D16" s="57"/>
      <c r="E16" s="13"/>
      <c r="F16" s="26">
        <f>F15*F14</f>
        <v>5420000</v>
      </c>
      <c r="G16" s="29">
        <f>G15*H13</f>
        <v>300000</v>
      </c>
      <c r="H16" s="25">
        <f>F16+G16</f>
        <v>5720000</v>
      </c>
      <c r="I16" s="41"/>
      <c r="L16" s="5"/>
      <c r="N16" s="11"/>
      <c r="O16" s="6"/>
    </row>
    <row r="17" spans="1:15" ht="16.5" x14ac:dyDescent="0.3">
      <c r="A17" s="57" t="s">
        <v>11</v>
      </c>
      <c r="B17" s="58">
        <f>B16*B15</f>
        <v>5676744</v>
      </c>
      <c r="C17" s="58">
        <f>B17*80%</f>
        <v>4541395.2</v>
      </c>
      <c r="D17" s="59"/>
      <c r="E17" s="13"/>
      <c r="F17" s="26"/>
      <c r="G17" s="26"/>
      <c r="H17" s="25"/>
      <c r="I17" s="41"/>
      <c r="L17" s="5"/>
      <c r="N17" s="25"/>
      <c r="O17" s="41"/>
    </row>
    <row r="18" spans="1:15" ht="16.5" x14ac:dyDescent="0.3">
      <c r="A18" s="57" t="s">
        <v>12</v>
      </c>
      <c r="B18" s="58">
        <f>547*B4</f>
        <v>1422200</v>
      </c>
      <c r="C18" s="58"/>
      <c r="D18" s="59"/>
      <c r="E18" s="13"/>
      <c r="F18" s="13"/>
      <c r="G18" s="13"/>
      <c r="I18" s="6"/>
    </row>
    <row r="19" spans="1:15" ht="16.5" x14ac:dyDescent="0.3">
      <c r="A19" s="56" t="s">
        <v>16</v>
      </c>
      <c r="B19" s="60">
        <f>B17*0.03/12</f>
        <v>14191.86</v>
      </c>
      <c r="C19" s="58"/>
      <c r="D19" s="58"/>
      <c r="E19" s="13"/>
      <c r="F19" s="67" t="s">
        <v>30</v>
      </c>
      <c r="G19" s="67"/>
    </row>
    <row r="20" spans="1:15" x14ac:dyDescent="0.25">
      <c r="B20" s="22"/>
      <c r="C20" s="22"/>
    </row>
    <row r="21" spans="1:15" x14ac:dyDescent="0.25">
      <c r="B21" s="22"/>
      <c r="C21" s="22"/>
    </row>
    <row r="23" spans="1:15" x14ac:dyDescent="0.25">
      <c r="D23" t="s">
        <v>14</v>
      </c>
    </row>
    <row r="24" spans="1:15" x14ac:dyDescent="0.25">
      <c r="B24" s="61" t="s">
        <v>20</v>
      </c>
      <c r="C24" s="61" t="s">
        <v>15</v>
      </c>
      <c r="D24" s="62" t="s">
        <v>21</v>
      </c>
      <c r="E24" s="62"/>
      <c r="F24" s="62" t="s">
        <v>11</v>
      </c>
      <c r="G24" s="62" t="s">
        <v>17</v>
      </c>
      <c r="H24" s="62" t="s">
        <v>18</v>
      </c>
      <c r="I24" s="62" t="s">
        <v>19</v>
      </c>
      <c r="J24" s="62"/>
    </row>
    <row r="25" spans="1:15" ht="17.25" x14ac:dyDescent="0.3">
      <c r="B25" s="61"/>
      <c r="C25" s="61">
        <v>458</v>
      </c>
      <c r="D25" s="62"/>
      <c r="E25" s="62"/>
      <c r="F25" s="62">
        <v>4500000</v>
      </c>
      <c r="G25" s="20">
        <f t="shared" ref="G25:G31" si="0">F25/C25</f>
        <v>9825.3275109170299</v>
      </c>
      <c r="H25" s="20" t="e">
        <f>F25/D25</f>
        <v>#DIV/0!</v>
      </c>
      <c r="I25" s="20" t="e">
        <f t="shared" ref="I25:I31" si="1">F25/B25</f>
        <v>#DIV/0!</v>
      </c>
      <c r="J25" s="62">
        <f>B25/C25</f>
        <v>0</v>
      </c>
      <c r="K25" s="31"/>
    </row>
    <row r="26" spans="1:15" ht="17.25" x14ac:dyDescent="0.3">
      <c r="B26" s="61"/>
      <c r="C26" s="61">
        <v>475</v>
      </c>
      <c r="D26" s="62"/>
      <c r="E26" s="62"/>
      <c r="F26" s="62">
        <v>4950000</v>
      </c>
      <c r="G26" s="20">
        <f t="shared" si="0"/>
        <v>10421.052631578947</v>
      </c>
      <c r="H26" s="20" t="e">
        <f>F26/D26</f>
        <v>#DIV/0!</v>
      </c>
      <c r="I26" s="20" t="e">
        <f t="shared" si="1"/>
        <v>#DIV/0!</v>
      </c>
      <c r="J26" s="62">
        <f t="shared" ref="J26:J30" si="2">D26/C26</f>
        <v>0</v>
      </c>
      <c r="K26" s="31"/>
    </row>
    <row r="27" spans="1:15" x14ac:dyDescent="0.25">
      <c r="B27" s="61"/>
      <c r="C27" s="61">
        <v>450</v>
      </c>
      <c r="D27" s="62"/>
      <c r="E27" s="62"/>
      <c r="F27" s="20">
        <v>5500000</v>
      </c>
      <c r="G27" s="20">
        <f t="shared" si="0"/>
        <v>12222.222222222223</v>
      </c>
      <c r="H27" s="20" t="e">
        <f t="shared" ref="H27:H31" si="3">F27/D27</f>
        <v>#DIV/0!</v>
      </c>
      <c r="I27" s="20" t="e">
        <f t="shared" si="1"/>
        <v>#DIV/0!</v>
      </c>
      <c r="J27" s="62">
        <f t="shared" si="2"/>
        <v>0</v>
      </c>
    </row>
    <row r="28" spans="1:15" x14ac:dyDescent="0.25">
      <c r="B28" s="61">
        <v>700</v>
      </c>
      <c r="C28" s="61">
        <f>B28/1.55</f>
        <v>451.61290322580646</v>
      </c>
      <c r="D28" s="62"/>
      <c r="E28" s="62"/>
      <c r="F28" s="20">
        <v>5500000</v>
      </c>
      <c r="G28" s="20">
        <f t="shared" si="0"/>
        <v>12178.571428571428</v>
      </c>
      <c r="H28" s="20" t="e">
        <f t="shared" si="3"/>
        <v>#DIV/0!</v>
      </c>
      <c r="I28" s="20">
        <f t="shared" si="1"/>
        <v>7857.1428571428569</v>
      </c>
      <c r="J28" s="62">
        <f t="shared" si="2"/>
        <v>0</v>
      </c>
    </row>
    <row r="29" spans="1:15" x14ac:dyDescent="0.25">
      <c r="C29" s="61"/>
      <c r="D29" s="62"/>
      <c r="F29" s="63"/>
      <c r="G29" s="63" t="e">
        <f t="shared" si="0"/>
        <v>#DIV/0!</v>
      </c>
      <c r="H29" s="20" t="e">
        <f t="shared" si="3"/>
        <v>#DIV/0!</v>
      </c>
      <c r="I29" s="63" t="e">
        <f t="shared" si="1"/>
        <v>#DIV/0!</v>
      </c>
      <c r="J29" s="64" t="e">
        <f t="shared" si="2"/>
        <v>#DIV/0!</v>
      </c>
    </row>
    <row r="30" spans="1:15" x14ac:dyDescent="0.25">
      <c r="D30" s="62"/>
      <c r="F30" s="63"/>
      <c r="G30" s="63" t="e">
        <f t="shared" si="0"/>
        <v>#DIV/0!</v>
      </c>
      <c r="H30" s="63" t="e">
        <f t="shared" si="3"/>
        <v>#DIV/0!</v>
      </c>
      <c r="I30" s="63" t="e">
        <f t="shared" si="1"/>
        <v>#DIV/0!</v>
      </c>
      <c r="J30" s="64" t="e">
        <f t="shared" si="2"/>
        <v>#DIV/0!</v>
      </c>
    </row>
    <row r="31" spans="1:15" x14ac:dyDescent="0.25">
      <c r="F31" s="64"/>
      <c r="G31" s="63" t="e">
        <f t="shared" si="0"/>
        <v>#DIV/0!</v>
      </c>
      <c r="H31" s="63" t="e">
        <f t="shared" si="3"/>
        <v>#DIV/0!</v>
      </c>
      <c r="I31" s="63" t="e">
        <f t="shared" si="1"/>
        <v>#DIV/0!</v>
      </c>
    </row>
    <row r="32" spans="1:15" x14ac:dyDescent="0.25">
      <c r="B32" s="17" t="s">
        <v>22</v>
      </c>
    </row>
    <row r="33" spans="1:12" x14ac:dyDescent="0.25">
      <c r="B33" s="53"/>
      <c r="C33" s="53"/>
      <c r="D33" s="54" t="e">
        <f>C33/B33</f>
        <v>#DIV/0!</v>
      </c>
      <c r="E33" s="54">
        <v>317300</v>
      </c>
      <c r="F33" s="54">
        <v>30000</v>
      </c>
      <c r="G33" s="55">
        <f>F33+E33+C33</f>
        <v>347300</v>
      </c>
      <c r="H33" t="e">
        <f>G33/B33</f>
        <v>#DIV/0!</v>
      </c>
      <c r="I33" s="13" t="e">
        <f>G33/#REF!</f>
        <v>#REF!</v>
      </c>
      <c r="K33">
        <f>A33+B33</f>
        <v>0</v>
      </c>
      <c r="L33" t="e">
        <f>G33/K33</f>
        <v>#DIV/0!</v>
      </c>
    </row>
    <row r="34" spans="1:12" x14ac:dyDescent="0.25">
      <c r="B34" s="53"/>
      <c r="D34" t="e">
        <f>C34/B34</f>
        <v>#DIV/0!</v>
      </c>
      <c r="E34">
        <v>720000</v>
      </c>
      <c r="F34" s="54">
        <v>30000</v>
      </c>
      <c r="G34" s="13">
        <f>F34+E34+C34</f>
        <v>750000</v>
      </c>
      <c r="H34" t="e">
        <f>G34/B34</f>
        <v>#DIV/0!</v>
      </c>
      <c r="I34" s="13" t="e">
        <f>G34/#REF!</f>
        <v>#REF!</v>
      </c>
      <c r="J34" t="e">
        <f>G34/A34</f>
        <v>#DIV/0!</v>
      </c>
    </row>
    <row r="35" spans="1:12" x14ac:dyDescent="0.25">
      <c r="D35" t="e">
        <f>C35/B35</f>
        <v>#DIV/0!</v>
      </c>
      <c r="E35">
        <v>245000</v>
      </c>
      <c r="F35">
        <v>30000</v>
      </c>
      <c r="G35" s="13">
        <f>F35+E35+C35</f>
        <v>275000</v>
      </c>
      <c r="H35" t="e">
        <f>G35/B35</f>
        <v>#DIV/0!</v>
      </c>
    </row>
    <row r="36" spans="1:12" ht="15.75" x14ac:dyDescent="0.25">
      <c r="A36" s="15"/>
      <c r="D36" t="e">
        <f>C36/B36</f>
        <v>#DIV/0!</v>
      </c>
      <c r="E36">
        <v>392000</v>
      </c>
      <c r="F36">
        <v>30000</v>
      </c>
      <c r="G36" s="13">
        <f>F36+E36+C36</f>
        <v>422000</v>
      </c>
      <c r="H36" t="e">
        <f>G36/B36</f>
        <v>#DIV/0!</v>
      </c>
    </row>
    <row r="37" spans="1:12" ht="15.75" x14ac:dyDescent="0.25">
      <c r="A37" s="15"/>
      <c r="B37" s="50"/>
      <c r="C37" s="50"/>
      <c r="D37" s="51" t="e">
        <f>C37/B37</f>
        <v>#DIV/0!</v>
      </c>
      <c r="E37" s="51">
        <v>210000</v>
      </c>
      <c r="F37" s="51">
        <v>30000</v>
      </c>
      <c r="G37" s="52">
        <f>F37+E37+C37</f>
        <v>240000</v>
      </c>
      <c r="H37" s="51" t="e">
        <f>G37/B37</f>
        <v>#DIV/0!</v>
      </c>
    </row>
    <row r="38" spans="1:12" ht="15.75" x14ac:dyDescent="0.25">
      <c r="A38" s="15"/>
    </row>
    <row r="39" spans="1:12" ht="15.75" x14ac:dyDescent="0.25">
      <c r="A39" s="15"/>
    </row>
    <row r="40" spans="1:12" ht="15.75" x14ac:dyDescent="0.25">
      <c r="A40" s="15"/>
    </row>
    <row r="41" spans="1:12" ht="15.75" x14ac:dyDescent="0.25">
      <c r="A41" s="15"/>
    </row>
    <row r="42" spans="1:12" ht="15.75" x14ac:dyDescent="0.25">
      <c r="A42" s="15"/>
    </row>
    <row r="62" spans="4:6" x14ac:dyDescent="0.25">
      <c r="D62" s="13"/>
      <c r="E62" s="13"/>
      <c r="F62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8F34-B9B5-4CC1-895C-7BE1669F4B0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761D-F946-466E-A572-CAE68E73FAB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Sheet6</vt:lpstr>
      <vt:lpstr>Sheet5</vt:lpstr>
      <vt:lpstr>Sheet4</vt:lpstr>
      <vt:lpstr>Sheet2</vt:lpstr>
      <vt:lpstr>Sheet3</vt:lpstr>
      <vt:lpstr>Sheet7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2023-12-05T05:51:34Z</dcterms:modified>
</cp:coreProperties>
</file>