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5EA6C0C-B1FF-4538-895F-2FBDDA01511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5" l="1"/>
  <c r="E39" i="5"/>
  <c r="E38" i="5"/>
  <c r="D33" i="5"/>
  <c r="B8" i="5"/>
  <c r="J8" i="5"/>
  <c r="I19" i="5"/>
  <c r="B17" i="5"/>
  <c r="G31" i="5"/>
  <c r="G30" i="5"/>
  <c r="H36" i="5"/>
  <c r="I35" i="5"/>
  <c r="I30" i="5" l="1"/>
  <c r="L8" i="5"/>
  <c r="I31" i="5" l="1"/>
  <c r="H31" i="5" l="1"/>
  <c r="J43" i="5" l="1"/>
  <c r="K43" i="5" s="1"/>
  <c r="G43" i="5"/>
  <c r="G36" i="5"/>
  <c r="J42" i="5"/>
  <c r="K42" i="5" s="1"/>
  <c r="G42" i="5"/>
  <c r="I34" i="5" l="1"/>
  <c r="G39" i="5" l="1"/>
  <c r="I33" i="5" l="1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H30" i="5"/>
  <c r="K5" i="5"/>
  <c r="L5" i="5" s="1"/>
  <c r="B11" i="5"/>
  <c r="B6" i="5"/>
  <c r="B7" i="5" l="1"/>
  <c r="B12" i="5"/>
  <c r="K40" i="5"/>
  <c r="L40" i="5"/>
  <c r="B13" i="5"/>
  <c r="B14" i="5" s="1"/>
  <c r="B18" i="5" s="1"/>
  <c r="K38" i="5"/>
  <c r="K39" i="5"/>
  <c r="B21" i="5" l="1"/>
  <c r="B23" i="5"/>
  <c r="B19" i="5"/>
  <c r="B20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<sst xmlns="http://schemas.openxmlformats.org/spreadsheetml/2006/main" count="27" uniqueCount="27">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</sst>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4" fillId="0" borderId="1" xfId="0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1" fillId="0" borderId="1" xfId="0" applyFont="1" applyBorder="1"/>
    <xf numFmtId="0" fontId="0" fillId="2" borderId="1" xfId="0" applyFill="1" applyBorder="1"/>
    <xf numFmtId="0" fontId="1" fillId="2" borderId="1" xfId="0" applyFont="1" applyFill="1" applyBorder="1"/>
    <xf numFmtId="0" fontId="0" fillId="0" borderId="3" xfId="0" applyBorder="1"/>
    <xf numFmtId="43" fontId="5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459391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678467-1357-4A78-8C57-29ED92C81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99391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563925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6B10B-3B67-4CD8-8A56-239AE5A33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975125" cy="8402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43</xdr:row>
      <xdr:rowOff>124986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98EF44-7DC4-41CD-8F52-547DDE627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8316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35</xdr:col>
      <xdr:colOff>211451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31DD8-5AE3-45EC-9972-7CDA4FC57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3622651" cy="8507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8AB9A1-7991-4A0E-B6B4-298D8AFD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353155</xdr:colOff>
      <xdr:row>34</xdr:row>
      <xdr:rowOff>77115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98EA7-AE14-40C2-9CBE-EB87617C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9955" cy="6554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E18" sqref="E18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5" width="12.5703125" bestFit="1" customWidth="1"/>
    <col min="6" max="6" width="14.28515625" bestFit="1" customWidth="1"/>
    <col min="7" max="7" width="13.85546875" bestFit="1" customWidth="1"/>
    <col min="12" max="12" width="12.570312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2010</v>
      </c>
      <c r="C5" s="4"/>
      <c r="I5" s="3">
        <v>2010</v>
      </c>
      <c r="J5" s="3">
        <v>2023</v>
      </c>
      <c r="K5" s="3">
        <f>J5-I5</f>
        <v>13</v>
      </c>
      <c r="L5" s="3">
        <f>K5-60</f>
        <v>-47</v>
      </c>
    </row>
    <row r="6" spans="1:12" ht="16.5" x14ac:dyDescent="0.3">
      <c r="A6" s="4" t="s">
        <v>5</v>
      </c>
      <c r="B6" s="4">
        <f>B4-B5</f>
        <v>13</v>
      </c>
      <c r="C6" s="4"/>
      <c r="I6" s="3"/>
      <c r="J6" s="3"/>
      <c r="K6" s="3"/>
    </row>
    <row r="7" spans="1:12" ht="16.5" x14ac:dyDescent="0.3">
      <c r="A7" s="4"/>
      <c r="B7" s="4">
        <f>B6-60</f>
        <v>-47</v>
      </c>
      <c r="C7" s="4"/>
      <c r="I7" s="3" t="s">
        <v>25</v>
      </c>
      <c r="J7" s="3" t="s">
        <v>23</v>
      </c>
      <c r="L7">
        <v>30250</v>
      </c>
    </row>
    <row r="8" spans="1:12" ht="16.5" x14ac:dyDescent="0.3">
      <c r="A8" s="4" t="s">
        <v>6</v>
      </c>
      <c r="B8" s="6">
        <f>490*2500</f>
        <v>1225000</v>
      </c>
      <c r="C8" s="6"/>
      <c r="I8" s="10"/>
      <c r="J8" s="1">
        <f>45.53*10.764</f>
        <v>490.08491999999995</v>
      </c>
      <c r="L8">
        <f>L7/10.764</f>
        <v>2810.2935711631367</v>
      </c>
    </row>
    <row r="9" spans="1:12" ht="16.5" x14ac:dyDescent="0.3">
      <c r="A9" s="4" t="s">
        <v>7</v>
      </c>
      <c r="B9" s="4"/>
      <c r="C9" s="4"/>
      <c r="I9" s="10"/>
      <c r="J9" s="3"/>
      <c r="K9" s="3"/>
    </row>
    <row r="10" spans="1:12" ht="16.5" x14ac:dyDescent="0.3">
      <c r="A10" s="4"/>
      <c r="B10" s="4"/>
      <c r="C10" s="4"/>
      <c r="I10" s="10"/>
      <c r="J10" s="3"/>
      <c r="K10" s="3"/>
    </row>
    <row r="11" spans="1:12" ht="16.5" x14ac:dyDescent="0.3">
      <c r="A11" s="4" t="s">
        <v>8</v>
      </c>
      <c r="B11" s="4">
        <f>100-10</f>
        <v>90</v>
      </c>
      <c r="C11" s="4"/>
      <c r="I11" s="10"/>
      <c r="J11" s="3"/>
      <c r="K11" s="3"/>
    </row>
    <row r="12" spans="1:12" ht="16.5" x14ac:dyDescent="0.3">
      <c r="A12" s="4" t="s">
        <v>9</v>
      </c>
      <c r="B12" s="4">
        <f>B11*B6/60</f>
        <v>19.5</v>
      </c>
      <c r="C12" s="4"/>
    </row>
    <row r="13" spans="1:12" ht="16.5" x14ac:dyDescent="0.3">
      <c r="A13" s="4"/>
      <c r="B13" s="7">
        <f>B12%</f>
        <v>0.19500000000000001</v>
      </c>
      <c r="C13" s="7"/>
    </row>
    <row r="14" spans="1:12" ht="16.5" x14ac:dyDescent="0.3">
      <c r="A14" s="4" t="s">
        <v>10</v>
      </c>
      <c r="B14" s="6">
        <f>ROUND((B8*B13),0)</f>
        <v>238875</v>
      </c>
      <c r="C14" s="6"/>
    </row>
    <row r="15" spans="1:12" ht="16.5" x14ac:dyDescent="0.3">
      <c r="A15" s="4" t="s">
        <v>26</v>
      </c>
      <c r="B15" s="6">
        <v>490</v>
      </c>
      <c r="C15" s="6"/>
      <c r="E15" s="1"/>
    </row>
    <row r="16" spans="1:12" ht="16.5" x14ac:dyDescent="0.3">
      <c r="A16" s="4" t="s">
        <v>22</v>
      </c>
      <c r="B16" s="4">
        <v>6500</v>
      </c>
      <c r="C16" s="4"/>
    </row>
    <row r="17" spans="1:12" ht="16.5" x14ac:dyDescent="0.3">
      <c r="A17" s="4" t="s">
        <v>11</v>
      </c>
      <c r="B17" s="6">
        <f>B16*B15</f>
        <v>3185000</v>
      </c>
      <c r="C17" s="6"/>
      <c r="D17" s="1"/>
      <c r="I17" t="s">
        <v>24</v>
      </c>
    </row>
    <row r="18" spans="1:12" ht="16.5" x14ac:dyDescent="0.3">
      <c r="A18" s="11" t="s">
        <v>12</v>
      </c>
      <c r="B18" s="12">
        <f>B17-B14</f>
        <v>2946125</v>
      </c>
      <c r="C18" s="9"/>
      <c r="D18" s="1"/>
      <c r="I18">
        <v>351</v>
      </c>
      <c r="J18">
        <v>41</v>
      </c>
    </row>
    <row r="19" spans="1:12" ht="16.5" x14ac:dyDescent="0.3">
      <c r="A19" s="11" t="s">
        <v>13</v>
      </c>
      <c r="B19" s="12">
        <f>B18*0.9</f>
        <v>2651512.5</v>
      </c>
      <c r="C19" s="9"/>
      <c r="I19" s="17">
        <f>I18+J18</f>
        <v>392</v>
      </c>
      <c r="J19" s="17"/>
      <c r="K19">
        <v>9000</v>
      </c>
      <c r="L19" s="1">
        <f>K19*I19</f>
        <v>3528000</v>
      </c>
    </row>
    <row r="20" spans="1:12" ht="16.5" x14ac:dyDescent="0.3">
      <c r="A20" s="11" t="s">
        <v>14</v>
      </c>
      <c r="B20" s="12">
        <f>B18*0.8</f>
        <v>2356900</v>
      </c>
      <c r="C20" s="9"/>
    </row>
    <row r="21" spans="1:12" ht="16.5" x14ac:dyDescent="0.3">
      <c r="A21" s="11" t="s">
        <v>15</v>
      </c>
      <c r="B21" s="12">
        <f>B18*0.03/12</f>
        <v>7365.3125</v>
      </c>
      <c r="C21" s="9"/>
    </row>
    <row r="23" spans="1:12" x14ac:dyDescent="0.25">
      <c r="B23" s="1">
        <f>B18/490</f>
        <v>6012.5</v>
      </c>
    </row>
    <row r="24" spans="1:12" x14ac:dyDescent="0.25">
      <c r="B24" s="1"/>
    </row>
    <row r="28" spans="1:12" x14ac:dyDescent="0.25">
      <c r="E28" t="s">
        <v>17</v>
      </c>
    </row>
    <row r="29" spans="1:12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2" x14ac:dyDescent="0.25">
      <c r="D30" s="3">
        <v>550</v>
      </c>
      <c r="E30" s="15"/>
      <c r="F30" s="14">
        <v>3100000</v>
      </c>
      <c r="G30" s="14" t="e">
        <f>F30/E30</f>
        <v>#DIV/0!</v>
      </c>
      <c r="H30" s="3">
        <f t="shared" ref="H30:H36" si="0">F30/D30</f>
        <v>5636.363636363636</v>
      </c>
      <c r="I30" s="3" t="e">
        <f t="shared" ref="I30:I35" si="1">D30/E30</f>
        <v>#DIV/0!</v>
      </c>
    </row>
    <row r="31" spans="1:12" x14ac:dyDescent="0.25">
      <c r="D31" s="3">
        <v>350</v>
      </c>
      <c r="E31" s="13"/>
      <c r="F31" s="3">
        <v>2500000</v>
      </c>
      <c r="G31" s="3" t="e">
        <f>F31/E31</f>
        <v>#DIV/0!</v>
      </c>
      <c r="H31" s="3">
        <f>F31/D31</f>
        <v>7142.8571428571431</v>
      </c>
      <c r="I31" s="3" t="e">
        <f t="shared" si="1"/>
        <v>#DIV/0!</v>
      </c>
    </row>
    <row r="32" spans="1:12" x14ac:dyDescent="0.25">
      <c r="D32" s="3">
        <v>600</v>
      </c>
      <c r="E32" s="13"/>
      <c r="F32" s="5">
        <v>3800000</v>
      </c>
      <c r="G32" s="3" t="e">
        <f t="shared" ref="G32:G36" si="2">F32/E32</f>
        <v>#DIV/0!</v>
      </c>
      <c r="H32" s="3">
        <f t="shared" si="0"/>
        <v>6333.333333333333</v>
      </c>
      <c r="I32" s="3" t="e">
        <f t="shared" si="1"/>
        <v>#DIV/0!</v>
      </c>
    </row>
    <row r="33" spans="4:13" x14ac:dyDescent="0.25">
      <c r="D33" s="3">
        <f>E33*1.25</f>
        <v>486.25</v>
      </c>
      <c r="E33" s="13">
        <v>389</v>
      </c>
      <c r="F33" s="5">
        <v>3200000</v>
      </c>
      <c r="G33" s="3">
        <f t="shared" si="2"/>
        <v>8226.2210796915169</v>
      </c>
      <c r="H33" s="3">
        <f t="shared" si="0"/>
        <v>6580.9768637532134</v>
      </c>
      <c r="I33" s="3">
        <f t="shared" si="1"/>
        <v>1.25</v>
      </c>
    </row>
    <row r="34" spans="4:13" x14ac:dyDescent="0.25">
      <c r="D34" s="14">
        <v>585</v>
      </c>
      <c r="E34" s="14"/>
      <c r="F34" s="14">
        <v>3500000</v>
      </c>
      <c r="G34" s="14" t="e">
        <f t="shared" si="2"/>
        <v>#DIV/0!</v>
      </c>
      <c r="H34" s="3">
        <f t="shared" si="0"/>
        <v>5982.9059829059825</v>
      </c>
      <c r="I34" s="3" t="e">
        <f t="shared" si="1"/>
        <v>#DIV/0!</v>
      </c>
    </row>
    <row r="35" spans="4:13" x14ac:dyDescent="0.25">
      <c r="D35" s="14"/>
      <c r="E35" s="14"/>
      <c r="F35" s="14"/>
      <c r="G35" s="14" t="e">
        <f t="shared" si="2"/>
        <v>#DIV/0!</v>
      </c>
      <c r="H35" s="3" t="e">
        <f t="shared" si="0"/>
        <v>#DIV/0!</v>
      </c>
      <c r="I35" s="3" t="e">
        <f t="shared" si="1"/>
        <v>#DIV/0!</v>
      </c>
    </row>
    <row r="36" spans="4:13" x14ac:dyDescent="0.25">
      <c r="D36" s="16">
        <v>600</v>
      </c>
      <c r="F36" s="3">
        <v>13000000</v>
      </c>
      <c r="G36" s="3" t="e">
        <f t="shared" si="2"/>
        <v>#DIV/0!</v>
      </c>
      <c r="H36" s="3">
        <f t="shared" si="0"/>
        <v>21666.666666666668</v>
      </c>
    </row>
    <row r="37" spans="4:13" x14ac:dyDescent="0.25">
      <c r="E37" t="s">
        <v>21</v>
      </c>
    </row>
    <row r="38" spans="4:13" x14ac:dyDescent="0.25">
      <c r="D38" s="3"/>
      <c r="E38" s="2">
        <f>28.81*10.764</f>
        <v>310.11083999999994</v>
      </c>
      <c r="F38" s="2">
        <v>1600000</v>
      </c>
      <c r="G38" s="3">
        <f t="shared" ref="G38:G43" si="3">F38/E38</f>
        <v>5159.4455711383716</v>
      </c>
      <c r="H38">
        <v>112000</v>
      </c>
      <c r="I38">
        <v>16000</v>
      </c>
      <c r="J38" s="3">
        <f t="shared" ref="J38:J43" si="4">I38+H38+F38</f>
        <v>1728000</v>
      </c>
      <c r="K38" s="3">
        <f t="shared" ref="K38:K43" si="5">J38/E38</f>
        <v>5572.2012168294414</v>
      </c>
      <c r="L38" s="5"/>
      <c r="M38" s="3"/>
    </row>
    <row r="39" spans="4:13" x14ac:dyDescent="0.25">
      <c r="D39" s="3"/>
      <c r="E39" s="2">
        <f>48.18*10.764</f>
        <v>518.60951999999997</v>
      </c>
      <c r="F39" s="2">
        <v>2500000</v>
      </c>
      <c r="G39" s="3">
        <f t="shared" si="3"/>
        <v>4820.5825454187579</v>
      </c>
      <c r="H39">
        <v>175000</v>
      </c>
      <c r="I39">
        <v>25000</v>
      </c>
      <c r="J39" s="3">
        <f t="shared" si="4"/>
        <v>2700000</v>
      </c>
      <c r="K39" s="3">
        <f t="shared" si="5"/>
        <v>5206.2291490522584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>
        <v>550</v>
      </c>
      <c r="F40" s="3">
        <v>2520000</v>
      </c>
      <c r="G40" s="3">
        <f t="shared" si="3"/>
        <v>4581.818181818182</v>
      </c>
      <c r="H40" s="3">
        <v>176400</v>
      </c>
      <c r="I40" s="3">
        <v>25200</v>
      </c>
      <c r="J40" s="3">
        <f t="shared" si="4"/>
        <v>2721600</v>
      </c>
      <c r="K40" s="3">
        <f t="shared" si="5"/>
        <v>4948.363636363636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3"/>
        <v>#DIV/0!</v>
      </c>
      <c r="H41" s="3">
        <v>735000</v>
      </c>
      <c r="I41" s="3">
        <v>30000</v>
      </c>
      <c r="J41" s="3">
        <f t="shared" si="4"/>
        <v>765000</v>
      </c>
      <c r="K41" s="3" t="e">
        <f t="shared" si="5"/>
        <v>#DIV/0!</v>
      </c>
      <c r="L41" s="3"/>
      <c r="M41" s="3"/>
    </row>
    <row r="42" spans="4:13" x14ac:dyDescent="0.25">
      <c r="G42" t="e">
        <f t="shared" si="3"/>
        <v>#DIV/0!</v>
      </c>
      <c r="H42">
        <v>854000</v>
      </c>
      <c r="I42" s="3">
        <v>30000</v>
      </c>
      <c r="J42" s="3">
        <f t="shared" si="4"/>
        <v>884000</v>
      </c>
      <c r="K42" s="3" t="e">
        <f t="shared" si="5"/>
        <v>#DIV/0!</v>
      </c>
    </row>
    <row r="43" spans="4:13" x14ac:dyDescent="0.25">
      <c r="G43" t="e">
        <f t="shared" si="3"/>
        <v>#DIV/0!</v>
      </c>
      <c r="H43">
        <v>693000</v>
      </c>
      <c r="I43" s="3">
        <v>30000</v>
      </c>
      <c r="J43" s="3">
        <f t="shared" si="4"/>
        <v>723000</v>
      </c>
      <c r="K43" s="3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P22" sqref="P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2023-12-04T09:18:29Z</dcterms:modified>
</cp:coreProperties>
</file>