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46FEB1A-32AF-422D-98D0-E7F9915671F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F6" i="1"/>
  <c r="C37" i="1"/>
  <c r="A37" i="1"/>
  <c r="C36" i="1"/>
  <c r="A36" i="1"/>
  <c r="A35" i="1"/>
  <c r="A34" i="1"/>
  <c r="A33" i="1"/>
  <c r="I35" i="1"/>
  <c r="H35" i="1"/>
  <c r="F35" i="1"/>
  <c r="G35" i="1" s="1"/>
  <c r="I34" i="1"/>
  <c r="C35" i="1" l="1"/>
  <c r="C34" i="1"/>
  <c r="C33" i="1"/>
  <c r="B10" i="1" l="1"/>
  <c r="B11" i="1" s="1"/>
  <c r="B8" i="1"/>
  <c r="B6" i="1"/>
  <c r="B5" i="1"/>
  <c r="B14" i="1" s="1"/>
  <c r="B12" i="1" l="1"/>
  <c r="B13" i="1" s="1"/>
  <c r="B15" i="1" s="1"/>
  <c r="I4" i="1"/>
  <c r="I5" i="1" s="1"/>
  <c r="I29" i="1"/>
  <c r="B17" i="1" l="1"/>
  <c r="B19" i="1" s="1"/>
  <c r="I28" i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<sst xmlns="http://schemas.openxmlformats.org/spreadsheetml/2006/main" count="26" uniqueCount="25">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</sst>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43" fontId="12" fillId="0" borderId="1" xfId="1" applyFont="1" applyFill="1" applyBorder="1"/>
    <xf numFmtId="10" fontId="12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43" fontId="9" fillId="0" borderId="0" xfId="0" applyNumberFormat="1" applyFont="1"/>
    <xf numFmtId="43" fontId="14" fillId="0" borderId="0" xfId="0" applyNumberFormat="1" applyFont="1"/>
    <xf numFmtId="10" fontId="10" fillId="0" borderId="1" xfId="1" applyNumberFormat="1" applyFont="1" applyBorder="1"/>
    <xf numFmtId="0" fontId="13" fillId="0" borderId="1" xfId="0" applyFont="1" applyBorder="1"/>
    <xf numFmtId="43" fontId="13" fillId="0" borderId="1" xfId="0" applyNumberFormat="1" applyFont="1" applyBorder="1"/>
    <xf numFmtId="165" fontId="1" fillId="0" borderId="0" xfId="1" applyNumberFormat="1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43" fontId="1" fillId="0" borderId="1" xfId="1" applyFont="1" applyBorder="1"/>
    <xf numFmtId="164" fontId="1" fillId="0" borderId="1" xfId="1" applyNumberFormat="1" applyFont="1" applyBorder="1"/>
    <xf numFmtId="2" fontId="1" fillId="0" borderId="1" xfId="1" applyNumberFormat="1" applyFont="1" applyBorder="1"/>
    <xf numFmtId="43" fontId="11" fillId="0" borderId="1" xfId="1" applyFont="1" applyFill="1" applyBorder="1"/>
    <xf numFmtId="43" fontId="2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363957</xdr:colOff>
      <xdr:row>46</xdr:row>
      <xdr:rowOff>182223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CAE89B-93A7-5B52-C144-D36808A00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4757" cy="8945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23</xdr:col>
      <xdr:colOff>602100</xdr:colOff>
      <xdr:row>47</xdr:row>
      <xdr:rowOff>58408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13703-BEFF-C10C-414E-8773D1D35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4508600" cy="9011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287662</xdr:colOff>
      <xdr:row>46</xdr:row>
      <xdr:rowOff>86960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414DD-1ECC-DC69-9A12-A30587C47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98862" cy="884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zoomScaleNormal="10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ht="12" customHeight="1" x14ac:dyDescent="0.25">
      <c r="A1" s="1"/>
      <c r="B1" s="11"/>
      <c r="E1" s="1"/>
      <c r="F1" s="2"/>
      <c r="G1" s="2"/>
    </row>
    <row r="2" spans="1:13" ht="16.5" x14ac:dyDescent="0.3">
      <c r="A2" s="15"/>
      <c r="B2" s="40"/>
      <c r="C2" s="41"/>
      <c r="D2" s="9"/>
      <c r="E2" t="s">
        <v>13</v>
      </c>
    </row>
    <row r="3" spans="1:13" ht="16.5" x14ac:dyDescent="0.3">
      <c r="A3" s="15" t="s">
        <v>0</v>
      </c>
      <c r="B3" s="25">
        <v>10200</v>
      </c>
      <c r="C3" s="16"/>
      <c r="D3" s="10"/>
      <c r="E3">
        <v>2018</v>
      </c>
      <c r="F3" s="3">
        <v>2023</v>
      </c>
      <c r="G3" s="4">
        <f>F3-E3</f>
        <v>5</v>
      </c>
      <c r="I3">
        <v>26250</v>
      </c>
      <c r="L3" s="3"/>
      <c r="M3" s="4"/>
    </row>
    <row r="4" spans="1:13" ht="33" x14ac:dyDescent="0.3">
      <c r="A4" s="17" t="s">
        <v>1</v>
      </c>
      <c r="B4" s="25">
        <v>2700</v>
      </c>
      <c r="C4" s="16"/>
      <c r="D4" s="10"/>
      <c r="E4" s="33"/>
      <c r="F4" s="3"/>
      <c r="G4" s="4"/>
      <c r="I4">
        <f>I3/100*115</f>
        <v>30187.5</v>
      </c>
      <c r="K4" s="33"/>
      <c r="L4" s="3"/>
      <c r="M4" s="4"/>
    </row>
    <row r="5" spans="1:13" ht="16.5" x14ac:dyDescent="0.3">
      <c r="A5" s="15" t="s">
        <v>2</v>
      </c>
      <c r="B5" s="25">
        <f>B3-B4</f>
        <v>7500</v>
      </c>
      <c r="C5" s="16"/>
      <c r="D5" s="10"/>
      <c r="E5" t="s">
        <v>23</v>
      </c>
      <c r="F5" t="s">
        <v>24</v>
      </c>
      <c r="G5" s="39"/>
      <c r="I5">
        <f>I4/10.764</f>
        <v>2804.4871794871797</v>
      </c>
      <c r="L5" s="3"/>
      <c r="M5" s="4"/>
    </row>
    <row r="6" spans="1:13" ht="16.5" x14ac:dyDescent="0.3">
      <c r="A6" s="15" t="s">
        <v>3</v>
      </c>
      <c r="B6" s="25">
        <f>B4</f>
        <v>2700</v>
      </c>
      <c r="C6" s="16"/>
      <c r="D6" s="10"/>
      <c r="E6">
        <v>384</v>
      </c>
      <c r="F6" s="6">
        <f>E6*1.2</f>
        <v>460.79999999999995</v>
      </c>
      <c r="G6" s="39"/>
      <c r="H6" s="28"/>
      <c r="I6" s="28"/>
      <c r="L6" s="3"/>
      <c r="M6" s="4"/>
    </row>
    <row r="7" spans="1:13" ht="16.5" x14ac:dyDescent="0.3">
      <c r="A7" s="15" t="s">
        <v>4</v>
      </c>
      <c r="B7" s="18">
        <v>5</v>
      </c>
      <c r="C7" s="19"/>
      <c r="D7" s="42"/>
      <c r="F7" s="6"/>
      <c r="G7" s="5"/>
      <c r="H7" s="28"/>
      <c r="I7" s="28"/>
      <c r="L7" s="29"/>
      <c r="M7" s="30"/>
    </row>
    <row r="8" spans="1:13" ht="16.5" x14ac:dyDescent="0.3">
      <c r="A8" s="15" t="s">
        <v>5</v>
      </c>
      <c r="B8" s="18">
        <f>B9-B7</f>
        <v>55</v>
      </c>
      <c r="C8" s="19"/>
      <c r="D8" s="43"/>
      <c r="E8" s="6"/>
      <c r="F8" s="13"/>
      <c r="G8" s="5"/>
      <c r="H8" s="28"/>
      <c r="I8" s="28"/>
      <c r="L8" s="29"/>
      <c r="M8" s="30"/>
    </row>
    <row r="9" spans="1:13" ht="16.5" x14ac:dyDescent="0.3">
      <c r="A9" s="15" t="s">
        <v>6</v>
      </c>
      <c r="B9" s="18">
        <v>60</v>
      </c>
      <c r="C9" s="19"/>
      <c r="D9" s="42"/>
      <c r="E9" s="13"/>
      <c r="F9" s="6"/>
      <c r="G9" s="13"/>
      <c r="H9" s="28"/>
      <c r="I9" s="28"/>
      <c r="J9" s="31"/>
      <c r="K9" s="31"/>
      <c r="L9" s="27"/>
      <c r="M9" s="30"/>
    </row>
    <row r="10" spans="1:13" ht="33" x14ac:dyDescent="0.3">
      <c r="A10" s="17" t="s">
        <v>7</v>
      </c>
      <c r="B10" s="18">
        <f>90*B7/B9</f>
        <v>7.5</v>
      </c>
      <c r="C10" s="19"/>
      <c r="D10" s="42"/>
      <c r="E10" s="13"/>
      <c r="F10" s="34"/>
      <c r="G10" s="13"/>
      <c r="H10" s="28"/>
      <c r="I10" s="28"/>
      <c r="J10" s="31"/>
      <c r="K10" s="31"/>
      <c r="L10" s="27"/>
      <c r="M10" s="30"/>
    </row>
    <row r="11" spans="1:13" ht="16.5" x14ac:dyDescent="0.3">
      <c r="A11" s="15"/>
      <c r="B11" s="26">
        <f>B10%</f>
        <v>7.4999999999999997E-2</v>
      </c>
      <c r="C11" s="36"/>
      <c r="D11" s="44"/>
      <c r="G11" s="13"/>
      <c r="H11" s="28"/>
      <c r="I11" s="28"/>
      <c r="J11" s="31"/>
      <c r="K11" s="31"/>
      <c r="L11" s="27"/>
      <c r="M11" s="32"/>
    </row>
    <row r="12" spans="1:13" ht="16.5" x14ac:dyDescent="0.3">
      <c r="A12" s="15" t="s">
        <v>8</v>
      </c>
      <c r="B12" s="25">
        <f>B6*B11</f>
        <v>202.5</v>
      </c>
      <c r="C12" s="20"/>
      <c r="D12" s="42"/>
      <c r="F12" s="6"/>
      <c r="G12" s="13"/>
      <c r="H12" s="28"/>
      <c r="I12" s="28"/>
      <c r="J12" s="31"/>
      <c r="K12" s="31"/>
      <c r="L12" s="27"/>
      <c r="M12" s="4"/>
    </row>
    <row r="13" spans="1:13" ht="16.5" x14ac:dyDescent="0.3">
      <c r="A13" s="15" t="s">
        <v>9</v>
      </c>
      <c r="B13" s="25">
        <f>B6-B12</f>
        <v>2497.5</v>
      </c>
      <c r="C13" s="20"/>
      <c r="D13" s="42"/>
      <c r="G13" s="13"/>
      <c r="H13" s="28"/>
      <c r="I13" s="28"/>
      <c r="J13" s="31"/>
      <c r="K13" s="31"/>
      <c r="L13" s="27"/>
      <c r="M13" s="4"/>
    </row>
    <row r="14" spans="1:13" ht="16.5" x14ac:dyDescent="0.3">
      <c r="A14" s="15" t="s">
        <v>2</v>
      </c>
      <c r="B14" s="25">
        <f>B5</f>
        <v>7500</v>
      </c>
      <c r="C14" s="16"/>
      <c r="D14" s="10"/>
      <c r="E14" s="6"/>
      <c r="F14" s="13"/>
      <c r="G14" s="13"/>
      <c r="H14" s="28"/>
      <c r="I14" s="28"/>
      <c r="J14" s="31"/>
      <c r="K14" s="31"/>
      <c r="L14" s="27"/>
      <c r="M14" s="4"/>
    </row>
    <row r="15" spans="1:13" ht="16.5" x14ac:dyDescent="0.3">
      <c r="A15" s="37" t="s">
        <v>10</v>
      </c>
      <c r="B15" s="45">
        <f>B14+B13</f>
        <v>9997.5</v>
      </c>
      <c r="C15" s="38"/>
      <c r="D15" s="46"/>
      <c r="G15" s="13"/>
      <c r="H15" s="31"/>
      <c r="I15" s="31"/>
      <c r="J15" s="31"/>
      <c r="K15" s="31"/>
      <c r="L15" s="27"/>
      <c r="M15" s="4"/>
    </row>
    <row r="16" spans="1:13" ht="16.5" x14ac:dyDescent="0.3">
      <c r="A16" s="37" t="s">
        <v>22</v>
      </c>
      <c r="B16" s="21">
        <v>384</v>
      </c>
      <c r="C16" s="37"/>
      <c r="D16" s="46"/>
      <c r="E16" s="5"/>
      <c r="F16" s="5"/>
      <c r="G16" s="5"/>
      <c r="H16" s="6"/>
      <c r="M16" s="30"/>
    </row>
    <row r="17" spans="1:14" ht="16.5" x14ac:dyDescent="0.3">
      <c r="A17" s="37" t="s">
        <v>21</v>
      </c>
      <c r="B17" s="22">
        <f>B16*B15</f>
        <v>3839040</v>
      </c>
      <c r="C17" s="38"/>
      <c r="D17" s="46"/>
      <c r="E17" s="5"/>
      <c r="F17" s="35"/>
      <c r="G17" s="5"/>
      <c r="H17" s="6"/>
      <c r="M17" s="5"/>
      <c r="N17" s="6"/>
    </row>
    <row r="18" spans="1:14" ht="16.5" x14ac:dyDescent="0.3">
      <c r="A18" s="37" t="s">
        <v>12</v>
      </c>
      <c r="B18" s="22">
        <f>461*B4</f>
        <v>1244700</v>
      </c>
      <c r="C18" s="38"/>
      <c r="D18" s="46"/>
      <c r="E18" s="6"/>
      <c r="F18" s="5"/>
    </row>
    <row r="19" spans="1:14" ht="16.5" x14ac:dyDescent="0.3">
      <c r="A19" s="21" t="s">
        <v>16</v>
      </c>
      <c r="B19" s="22">
        <f>B17*0.025/12</f>
        <v>7998</v>
      </c>
      <c r="C19" s="22"/>
      <c r="D19" s="46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464</v>
      </c>
      <c r="C25" s="8"/>
      <c r="D25" s="8"/>
      <c r="E25" s="8">
        <v>4700000</v>
      </c>
      <c r="F25" s="10">
        <f t="shared" ref="F25:F31" si="0">E25/B25</f>
        <v>10129.310344827587</v>
      </c>
      <c r="G25" s="10" t="e">
        <f>E25/C25</f>
        <v>#DIV/0!</v>
      </c>
      <c r="H25" s="10" t="e">
        <f>E25/#REF!</f>
        <v>#REF!</v>
      </c>
      <c r="I25" s="8">
        <f>C25/B25</f>
        <v>0</v>
      </c>
      <c r="J25" s="14"/>
    </row>
    <row r="26" spans="1:14" ht="17.25" x14ac:dyDescent="0.3">
      <c r="B26" s="9">
        <v>410</v>
      </c>
      <c r="C26" s="8"/>
      <c r="D26" s="8"/>
      <c r="E26" s="8">
        <v>3400000</v>
      </c>
      <c r="F26" s="10">
        <f t="shared" si="0"/>
        <v>8292.6829268292677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4"/>
    </row>
    <row r="27" spans="1:14" x14ac:dyDescent="0.25">
      <c r="B27" s="9">
        <v>384</v>
      </c>
      <c r="C27" s="8"/>
      <c r="D27" s="8"/>
      <c r="E27" s="10">
        <v>3300000</v>
      </c>
      <c r="F27" s="10">
        <f t="shared" si="0"/>
        <v>8593.75</v>
      </c>
      <c r="G27" s="10" t="e">
        <f t="shared" ref="G27:G31" si="1">E27/C27</f>
        <v>#DIV/0!</v>
      </c>
      <c r="H27" s="10" t="e">
        <f>E27/#REF!</f>
        <v>#REF!</v>
      </c>
      <c r="I27" s="8"/>
    </row>
    <row r="28" spans="1:14" x14ac:dyDescent="0.25">
      <c r="B28" s="9">
        <v>394</v>
      </c>
      <c r="C28" s="8"/>
      <c r="D28" s="8"/>
      <c r="E28" s="10">
        <v>3900000</v>
      </c>
      <c r="F28" s="10">
        <f t="shared" si="0"/>
        <v>9898.4771573604066</v>
      </c>
      <c r="G28" s="10" t="e">
        <f t="shared" si="1"/>
        <v>#DIV/0!</v>
      </c>
      <c r="H28" s="10" t="e">
        <f>E28/#REF!</f>
        <v>#REF!</v>
      </c>
      <c r="I28" s="8" t="e">
        <f>#REF!/B28</f>
        <v>#REF!</v>
      </c>
    </row>
    <row r="29" spans="1:14" x14ac:dyDescent="0.25">
      <c r="B29" s="9">
        <v>401</v>
      </c>
      <c r="C29" s="23"/>
      <c r="E29" s="24">
        <v>3700000</v>
      </c>
      <c r="F29" s="24">
        <f t="shared" si="0"/>
        <v>9226.9326683291765</v>
      </c>
      <c r="G29" s="10" t="e">
        <f t="shared" si="1"/>
        <v>#DIV/0!</v>
      </c>
      <c r="H29" s="24" t="e">
        <f>E29/#REF!</f>
        <v>#REF!</v>
      </c>
      <c r="I29" s="8">
        <f>C29/B29</f>
        <v>0</v>
      </c>
    </row>
    <row r="30" spans="1:14" x14ac:dyDescent="0.25">
      <c r="B30" s="7">
        <v>447</v>
      </c>
      <c r="E30" s="24"/>
      <c r="F30" s="24">
        <f t="shared" si="0"/>
        <v>0</v>
      </c>
      <c r="G30" s="24" t="e">
        <f t="shared" si="1"/>
        <v>#DIV/0!</v>
      </c>
      <c r="H30" s="24" t="e">
        <f>E30/#REF!</f>
        <v>#REF!</v>
      </c>
      <c r="I30" t="e">
        <f>#REF!/B30</f>
        <v>#REF!</v>
      </c>
    </row>
    <row r="31" spans="1:14" x14ac:dyDescent="0.25">
      <c r="E31" s="23"/>
      <c r="F31" s="24" t="e">
        <f t="shared" si="0"/>
        <v>#DIV/0!</v>
      </c>
      <c r="G31" s="24" t="e">
        <f t="shared" si="1"/>
        <v>#DIV/0!</v>
      </c>
      <c r="H31" s="24" t="e">
        <f>E31/#REF!</f>
        <v>#REF!</v>
      </c>
    </row>
    <row r="33" spans="1:9" x14ac:dyDescent="0.25">
      <c r="A33">
        <f>49.01*10.764</f>
        <v>527.54363999999998</v>
      </c>
      <c r="B33" s="7">
        <v>4300000</v>
      </c>
      <c r="C33">
        <f>B33/A33</f>
        <v>8150.9844379888655</v>
      </c>
      <c r="D33">
        <v>1050000</v>
      </c>
      <c r="E33">
        <v>30000</v>
      </c>
      <c r="F33">
        <f>E33+D33+B33</f>
        <v>5380000</v>
      </c>
      <c r="G33">
        <f>F33/A33</f>
        <v>10198.208436367464</v>
      </c>
      <c r="H33" s="6"/>
    </row>
    <row r="34" spans="1:9" x14ac:dyDescent="0.25">
      <c r="A34">
        <f>35.13*10.764</f>
        <v>378.13932</v>
      </c>
      <c r="B34" s="7">
        <v>4175926</v>
      </c>
      <c r="C34">
        <f>B34/A34</f>
        <v>11043.353016025945</v>
      </c>
      <c r="D34">
        <v>292400</v>
      </c>
      <c r="E34">
        <v>30000</v>
      </c>
      <c r="F34">
        <f>E34+D34+B34</f>
        <v>4498326</v>
      </c>
      <c r="G34">
        <f>F34/A34</f>
        <v>11895.948826480146</v>
      </c>
      <c r="H34" s="6">
        <v>367</v>
      </c>
      <c r="I34" s="6">
        <f>B34/H34</f>
        <v>11378.544959128065</v>
      </c>
    </row>
    <row r="35" spans="1:9" x14ac:dyDescent="0.25">
      <c r="A35">
        <f>34.33*10.764</f>
        <v>369.52811999999994</v>
      </c>
      <c r="B35" s="7">
        <v>3943900</v>
      </c>
      <c r="C35">
        <f>B35/A35</f>
        <v>10672.800760061238</v>
      </c>
      <c r="D35">
        <v>236700</v>
      </c>
      <c r="E35">
        <v>30000</v>
      </c>
      <c r="F35">
        <f>E35+D35+B35</f>
        <v>4210600</v>
      </c>
      <c r="G35">
        <f>F35/A35</f>
        <v>11394.532031824805</v>
      </c>
      <c r="H35">
        <f>74+324</f>
        <v>398</v>
      </c>
      <c r="I35" s="6">
        <f>B35/H35</f>
        <v>9909.2964824120609</v>
      </c>
    </row>
    <row r="36" spans="1:9" ht="15.75" x14ac:dyDescent="0.25">
      <c r="A36" s="27">
        <f>34.61*10.764</f>
        <v>372.54203999999999</v>
      </c>
      <c r="B36" s="7">
        <v>3759260</v>
      </c>
      <c r="C36">
        <f>B36/A36</f>
        <v>10090.834312283254</v>
      </c>
    </row>
    <row r="37" spans="1:9" ht="15.75" x14ac:dyDescent="0.25">
      <c r="A37" s="27">
        <f>50.26*10.764</f>
        <v>540.99863999999991</v>
      </c>
      <c r="B37" s="7">
        <v>4490000</v>
      </c>
      <c r="C37">
        <f>B37/A37</f>
        <v>8299.4663350724895</v>
      </c>
    </row>
    <row r="38" spans="1:9" ht="15.75" x14ac:dyDescent="0.25">
      <c r="A38" s="27"/>
    </row>
    <row r="39" spans="1:9" ht="15.75" x14ac:dyDescent="0.25">
      <c r="A39" s="27"/>
    </row>
    <row r="40" spans="1:9" ht="15.75" x14ac:dyDescent="0.25">
      <c r="A40" s="27"/>
    </row>
    <row r="41" spans="1:9" ht="15.75" x14ac:dyDescent="0.25">
      <c r="A41" s="27"/>
    </row>
    <row r="42" spans="1:9" ht="15.75" x14ac:dyDescent="0.25">
      <c r="A42" s="2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642C-7F02-4A02-B41A-A444067E1BF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3E0-8A35-42A5-8B55-0CC24CF39E6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9B60-DFAE-4D12-B650-EAB0B0B0F77D}">
  <dimension ref="A1"/>
  <sheetViews>
    <sheetView workbookViewId="0">
      <selection activeCell="J1" sqref="J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2023-12-02T11:57:16Z</dcterms:modified>
</cp:coreProperties>
</file>