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79E59BA5-A4C5-4F58-9335-613CF74529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  <sheet name="Sheet8" sheetId="11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1" l="1"/>
  <c r="C25" i="1"/>
  <c r="G9" i="1"/>
  <c r="G8" i="1"/>
  <c r="B17" i="1"/>
  <c r="G6" i="1"/>
  <c r="B34" i="1"/>
  <c r="B9" i="1"/>
  <c r="B10" i="1" s="1"/>
  <c r="B7" i="1"/>
  <c r="B5" i="1"/>
  <c r="B4" i="1"/>
  <c r="B13" i="1" s="1"/>
  <c r="B11" i="1" l="1"/>
  <c r="B12" i="1" s="1"/>
  <c r="B14" i="1" s="1"/>
  <c r="B16" i="1" s="1"/>
  <c r="B18" i="1" s="1"/>
  <c r="F6" i="1" l="1"/>
  <c r="D33" i="1" l="1"/>
  <c r="J26" i="1" l="1"/>
  <c r="J42" i="1"/>
  <c r="H3" i="1" l="1"/>
  <c r="G25" i="1" l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G33" i="1"/>
  <c r="G34" i="1"/>
  <c r="H34" i="1" s="1"/>
  <c r="G35" i="1"/>
  <c r="H35" i="1" s="1"/>
  <c r="H33" i="1" l="1"/>
  <c r="I33" i="1"/>
  <c r="D34" i="1"/>
  <c r="I30" i="1" l="1"/>
  <c r="I29" i="1"/>
  <c r="I31" i="1"/>
  <c r="D35" i="1" l="1"/>
  <c r="I25" i="1"/>
  <c r="I26" i="1" l="1"/>
  <c r="I27" i="1"/>
  <c r="I28" i="1"/>
  <c r="J25" i="1" l="1"/>
</calcChain>
</file>

<file path=xl/sharedStrings.xml><?xml version="1.0" encoding="utf-8"?>
<sst xmlns="http://schemas.openxmlformats.org/spreadsheetml/2006/main" count="29" uniqueCount="28">
  <si>
    <t>Value</t>
  </si>
  <si>
    <t>Con. Year</t>
  </si>
  <si>
    <t>Online</t>
  </si>
  <si>
    <t>Carpet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</si>
  <si>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</si>
  <si>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</si>
  <si>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</si>
  <si>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</si>
  <si>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</si>
  <si>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</si>
  <si>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</si>
  <si>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 area</t>
  </si>
  <si>
    <t>Measurement Carpet area</t>
  </si>
  <si>
    <t>Built up area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</si>
  <si>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</si>
  <si>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</si>
  <si>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</si>
  <si>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</si>
  <si>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</si>
  <si>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</si>
  <si>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</si>
  <si>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</si>
  <si>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</si>
  <si>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</si>
  <si>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</si>
  <si>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 / RV</t>
  </si>
  <si>
    <t>IV</t>
  </si>
  <si>
    <t>Rental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</si>
</sst>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b/>
      <sz val="11"/>
      <name val="Arial Narrow"/>
      <family val="2"/>
    </font>
    <font>
      <sz val="11"/>
      <name val="Arial Narrow"/>
      <family val="2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0" fillId="0" borderId="0" xfId="0" applyNumberFormat="1"/>
    <xf numFmtId="0" fontId="4" fillId="0" borderId="0" xfId="0" applyFon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8" fillId="0" borderId="0" xfId="2" applyFill="1" applyBorder="1" applyAlignment="1" applyProtection="1"/>
    <xf numFmtId="0" fontId="10" fillId="0" borderId="1" xfId="0" applyFont="1" applyBorder="1"/>
    <xf numFmtId="0" fontId="9" fillId="0" borderId="1" xfId="0" applyFont="1" applyBorder="1"/>
    <xf numFmtId="43" fontId="9" fillId="0" borderId="1" xfId="0" applyNumberFormat="1" applyFont="1" applyBorder="1"/>
    <xf numFmtId="43" fontId="10" fillId="0" borderId="1" xfId="0" applyNumberFormat="1" applyFont="1" applyBorder="1"/>
    <xf numFmtId="0" fontId="7" fillId="0" borderId="3" xfId="0" applyFont="1" applyBorder="1"/>
    <xf numFmtId="0" fontId="9" fillId="0" borderId="1" xfId="0" applyFont="1" applyBorder="1" applyAlignment="1">
      <alignment horizontal="center" wrapText="1"/>
    </xf>
    <xf numFmtId="43" fontId="10" fillId="0" borderId="1" xfId="1" applyFont="1" applyFill="1" applyBorder="1"/>
    <xf numFmtId="10" fontId="10" fillId="0" borderId="1" xfId="0" applyNumberFormat="1" applyFont="1" applyBorder="1"/>
    <xf numFmtId="164" fontId="7" fillId="0" borderId="0" xfId="0" applyNumberFormat="1" applyFont="1"/>
    <xf numFmtId="0" fontId="7" fillId="0" borderId="6" xfId="0" applyFont="1" applyBorder="1"/>
    <xf numFmtId="0" fontId="7" fillId="0" borderId="5" xfId="0" applyFont="1" applyBorder="1"/>
    <xf numFmtId="43" fontId="11" fillId="0" borderId="0" xfId="1" applyFont="1" applyFill="1" applyBorder="1"/>
    <xf numFmtId="43" fontId="12" fillId="0" borderId="0" xfId="1" applyFont="1" applyBorder="1"/>
    <xf numFmtId="0" fontId="10" fillId="0" borderId="1" xfId="0" applyFont="1" applyBorder="1" applyAlignment="1">
      <alignment wrapText="1"/>
    </xf>
    <xf numFmtId="0" fontId="7" fillId="0" borderId="5" xfId="0" applyFont="1" applyBorder="1" applyAlignment="1">
      <alignment wrapText="1"/>
    </xf>
    <xf numFmtId="165" fontId="12" fillId="0" borderId="0" xfId="1" applyNumberFormat="1" applyFont="1" applyFill="1" applyBorder="1"/>
    <xf numFmtId="43" fontId="12" fillId="0" borderId="0" xfId="0" applyNumberFormat="1" applyFont="1"/>
    <xf numFmtId="43" fontId="13" fillId="0" borderId="0" xfId="1" applyFont="1" applyFill="1" applyBorder="1"/>
    <xf numFmtId="43" fontId="13" fillId="0" borderId="0" xfId="0" applyNumberFormat="1" applyFont="1"/>
    <xf numFmtId="2" fontId="13" fillId="0" borderId="0" xfId="1" applyNumberFormat="1" applyFont="1" applyFill="1" applyBorder="1"/>
    <xf numFmtId="43" fontId="7" fillId="0" borderId="0" xfId="1" applyFont="1" applyFill="1" applyBorder="1"/>
    <xf numFmtId="0" fontId="14" fillId="0" borderId="0" xfId="0" applyFont="1"/>
    <xf numFmtId="0" fontId="15" fillId="0" borderId="0" xfId="0" applyFont="1"/>
    <xf numFmtId="164" fontId="13" fillId="0" borderId="0" xfId="1" applyNumberFormat="1" applyFont="1" applyFill="1" applyBorder="1"/>
    <xf numFmtId="0" fontId="10" fillId="0" borderId="1" xfId="1" applyNumberFormat="1" applyFont="1" applyFill="1" applyBorder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43" fontId="5" fillId="0" borderId="0" xfId="0" applyNumberFormat="1" applyFont="1"/>
    <xf numFmtId="10" fontId="2" fillId="0" borderId="0" xfId="0" applyNumberFormat="1" applyFont="1"/>
    <xf numFmtId="43" fontId="2" fillId="0" borderId="0" xfId="0" applyNumberFormat="1" applyFont="1"/>
    <xf numFmtId="10" fontId="0" fillId="0" borderId="1" xfId="0" applyNumberFormat="1" applyBorder="1"/>
    <xf numFmtId="43" fontId="9" fillId="0" borderId="1" xfId="0" applyNumberFormat="1" applyFont="1" applyBorder="1" applyAlignment="1">
      <alignment horizontal="center"/>
    </xf>
    <xf numFmtId="43" fontId="9" fillId="0" borderId="1" xfId="0" applyNumberFormat="1" applyFont="1" applyBorder="1" applyAlignment="1">
      <alignment horizont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0</xdr:rowOff>
    </xdr:from>
    <xdr:to>
      <xdr:col>24</xdr:col>
      <xdr:colOff>440245</xdr:colOff>
      <xdr:row>47</xdr:row>
      <xdr:rowOff>115566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2993DA-92B8-2F3E-3305-A49D8084A2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0"/>
          <a:ext cx="15013495" cy="90690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516379</xdr:colOff>
      <xdr:row>45</xdr:row>
      <xdr:rowOff>39302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87DF6FD-F09A-7046-C338-590A12D00D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37179" cy="8611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478273</xdr:colOff>
      <xdr:row>47</xdr:row>
      <xdr:rowOff>153671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9568648-0705-F363-D387-19A574205A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99073" cy="9107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544958</xdr:colOff>
      <xdr:row>46</xdr:row>
      <xdr:rowOff>134592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5DE5B4-45DD-F796-E758-87D3BCE95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65758" cy="88975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316326</xdr:colOff>
      <xdr:row>46</xdr:row>
      <xdr:rowOff>86960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1A0F3F5-ACA9-027E-7766-F82F028DE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37126" cy="8849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766</xdr:colOff>
      <xdr:row>37</xdr:row>
      <xdr:rowOff>86721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FEDA45-E63E-D6C5-F8DD-BC86FEE00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487166" cy="71352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topLeftCell="A4" zoomScaleNormal="100" workbookViewId="0">
      <selection activeCell="E20" sqref="E20"/>
    </sheetView>
  </sheetViews>
  <sheetFormatPr defaultRowHeight="15" x14ac:dyDescent="0.25"/>
  <cols>
    <col min="1" max="1" width="21.7109375" bestFit="1" customWidth="1"/>
    <col min="2" max="2" width="18.140625" style="11" bestFit="1" customWidth="1"/>
    <col min="3" max="3" width="15.5703125" style="11" bestFit="1" customWidth="1"/>
    <col min="4" max="4" width="18.28515625" bestFit="1" customWidth="1"/>
    <col min="5" max="5" width="18.28515625" customWidth="1"/>
    <col min="6" max="6" width="24.4257812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22"/>
      <c r="C1" s="15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18" t="s">
        <v>14</v>
      </c>
      <c r="B2" s="52">
        <v>14000</v>
      </c>
      <c r="C2" s="23"/>
      <c r="D2" s="51"/>
      <c r="E2" s="11"/>
      <c r="F2" s="11" t="s">
        <v>1</v>
      </c>
      <c r="G2" s="11"/>
      <c r="H2" s="11"/>
      <c r="I2" s="27"/>
      <c r="L2" s="4"/>
      <c r="O2" s="5"/>
    </row>
    <row r="3" spans="1:15" ht="16.5" x14ac:dyDescent="0.3">
      <c r="A3" s="18" t="s">
        <v>15</v>
      </c>
      <c r="B3" s="24">
        <v>2600</v>
      </c>
      <c r="C3" s="18"/>
      <c r="D3" s="14"/>
      <c r="E3" s="16"/>
      <c r="F3" s="28">
        <v>2007</v>
      </c>
      <c r="G3" s="29">
        <v>2023</v>
      </c>
      <c r="H3" s="30">
        <f>G3-F3</f>
        <v>16</v>
      </c>
      <c r="I3" s="27"/>
      <c r="L3" s="4"/>
      <c r="M3" s="6"/>
      <c r="N3" s="7"/>
      <c r="O3" s="5"/>
    </row>
    <row r="4" spans="1:15" ht="16.5" x14ac:dyDescent="0.3">
      <c r="A4" s="31" t="s">
        <v>16</v>
      </c>
      <c r="B4" s="24">
        <f>B2-B3</f>
        <v>11400</v>
      </c>
      <c r="C4" s="18"/>
      <c r="D4" s="14"/>
      <c r="E4" s="16"/>
      <c r="F4" s="32"/>
      <c r="G4" s="29"/>
      <c r="H4" s="30"/>
      <c r="I4" s="27"/>
      <c r="L4" s="8"/>
      <c r="M4" s="6"/>
      <c r="N4" s="7"/>
      <c r="O4" s="5"/>
    </row>
    <row r="5" spans="1:15" ht="16.5" x14ac:dyDescent="0.3">
      <c r="A5" s="18" t="s">
        <v>17</v>
      </c>
      <c r="B5" s="24">
        <f>B3</f>
        <v>2600</v>
      </c>
      <c r="C5" s="18"/>
      <c r="D5" s="14"/>
      <c r="E5" s="34"/>
      <c r="F5" s="11" t="s">
        <v>11</v>
      </c>
      <c r="G5" s="11" t="s">
        <v>13</v>
      </c>
      <c r="H5" s="33"/>
      <c r="I5" s="27"/>
      <c r="L5" s="4"/>
      <c r="M5" s="6"/>
      <c r="N5" s="7"/>
      <c r="O5" s="5"/>
    </row>
    <row r="6" spans="1:15" ht="16.5" x14ac:dyDescent="0.3">
      <c r="A6" s="18" t="s">
        <v>18</v>
      </c>
      <c r="B6" s="42">
        <v>16</v>
      </c>
      <c r="C6" s="18"/>
      <c r="D6" s="12"/>
      <c r="E6" s="34"/>
      <c r="F6">
        <f>27.66*10.764</f>
        <v>297.73223999999999</v>
      </c>
      <c r="G6" s="16">
        <f>F6*1.2</f>
        <v>357.27868799999999</v>
      </c>
      <c r="H6" s="33"/>
      <c r="I6" s="11"/>
      <c r="J6" s="43"/>
      <c r="M6" s="6"/>
      <c r="N6" s="7"/>
    </row>
    <row r="7" spans="1:15" ht="16.5" x14ac:dyDescent="0.3">
      <c r="A7" s="18" t="s">
        <v>19</v>
      </c>
      <c r="B7" s="18">
        <f>B8-B6</f>
        <v>44</v>
      </c>
      <c r="C7" s="42"/>
      <c r="D7" s="12"/>
      <c r="E7" s="35"/>
      <c r="F7" s="36"/>
      <c r="G7" s="34">
        <v>10500</v>
      </c>
      <c r="H7" s="34"/>
      <c r="I7" s="11"/>
      <c r="J7" s="43"/>
      <c r="M7" s="44"/>
      <c r="N7" s="45"/>
    </row>
    <row r="8" spans="1:15" ht="16.5" x14ac:dyDescent="0.3">
      <c r="A8" s="18" t="s">
        <v>20</v>
      </c>
      <c r="B8" s="18">
        <v>60</v>
      </c>
      <c r="C8" s="42"/>
      <c r="D8" s="12"/>
      <c r="E8" s="41"/>
      <c r="F8" s="36"/>
      <c r="G8" s="16">
        <f>G7*G6</f>
        <v>3751426.2239999999</v>
      </c>
      <c r="H8" s="34"/>
      <c r="I8" s="11"/>
      <c r="J8" s="43"/>
      <c r="M8" s="44"/>
      <c r="N8" s="45"/>
    </row>
    <row r="9" spans="1:15" ht="16.5" x14ac:dyDescent="0.3">
      <c r="A9" s="18" t="s">
        <v>21</v>
      </c>
      <c r="B9" s="18">
        <f>90*B6/B8</f>
        <v>24</v>
      </c>
      <c r="C9" s="42"/>
      <c r="D9" s="12"/>
      <c r="E9" s="35"/>
      <c r="F9" s="36"/>
      <c r="G9" s="26">
        <f>G8/298</f>
        <v>12588.678604026845</v>
      </c>
      <c r="H9" s="16"/>
      <c r="I9" s="11"/>
      <c r="J9" s="43"/>
      <c r="K9" s="46"/>
      <c r="L9" s="46"/>
      <c r="M9" s="10"/>
      <c r="N9" s="45"/>
    </row>
    <row r="10" spans="1:15" ht="16.5" x14ac:dyDescent="0.3">
      <c r="A10" s="31"/>
      <c r="B10" s="25">
        <f>B9%</f>
        <v>0.24</v>
      </c>
      <c r="C10" s="42"/>
      <c r="D10" s="50"/>
      <c r="E10" s="35"/>
      <c r="F10" s="36"/>
      <c r="G10" s="29"/>
      <c r="H10" s="16"/>
      <c r="I10" s="11"/>
      <c r="J10" s="43"/>
      <c r="K10" s="46"/>
      <c r="L10" s="46"/>
      <c r="M10" s="10"/>
      <c r="N10" s="45"/>
    </row>
    <row r="11" spans="1:15" ht="16.5" x14ac:dyDescent="0.3">
      <c r="A11" s="18" t="s">
        <v>22</v>
      </c>
      <c r="B11" s="21">
        <f>B5*B10</f>
        <v>624</v>
      </c>
      <c r="C11" s="42"/>
      <c r="D11" s="14"/>
      <c r="E11" s="37"/>
      <c r="F11" s="36"/>
      <c r="G11" s="34"/>
      <c r="H11" s="16"/>
      <c r="I11" s="16"/>
      <c r="J11" s="43"/>
      <c r="K11" s="47"/>
      <c r="L11" s="46"/>
      <c r="M11" s="10"/>
      <c r="N11" s="48"/>
    </row>
    <row r="12" spans="1:15" ht="16.5" x14ac:dyDescent="0.3">
      <c r="A12" s="18" t="s">
        <v>23</v>
      </c>
      <c r="B12" s="24">
        <f>B5-B11</f>
        <v>1976</v>
      </c>
      <c r="C12" s="42"/>
      <c r="D12" s="14"/>
      <c r="E12" s="35"/>
      <c r="F12" s="36"/>
      <c r="G12" s="34"/>
      <c r="H12" s="16"/>
      <c r="I12" s="16"/>
      <c r="J12" s="43"/>
      <c r="K12" s="46"/>
      <c r="L12" s="46"/>
      <c r="M12" s="10"/>
      <c r="N12" s="7"/>
    </row>
    <row r="13" spans="1:15" ht="16.5" x14ac:dyDescent="0.3">
      <c r="A13" s="18" t="s">
        <v>16</v>
      </c>
      <c r="B13" s="24">
        <f>B4</f>
        <v>11400</v>
      </c>
      <c r="C13" s="42"/>
      <c r="D13" s="14"/>
      <c r="E13" s="38"/>
      <c r="F13" s="16"/>
      <c r="G13" s="16"/>
      <c r="H13" s="16"/>
      <c r="I13" s="11"/>
      <c r="J13" s="43"/>
      <c r="K13" s="46"/>
      <c r="L13" s="46"/>
      <c r="M13" s="10"/>
      <c r="N13" s="7"/>
    </row>
    <row r="14" spans="1:15" ht="16.5" x14ac:dyDescent="0.3">
      <c r="A14" s="18" t="s">
        <v>24</v>
      </c>
      <c r="B14" s="24">
        <f>B13+B12</f>
        <v>13376</v>
      </c>
      <c r="C14" s="18"/>
      <c r="D14" s="14"/>
      <c r="E14" s="16"/>
      <c r="F14" s="11" t="s">
        <v>12</v>
      </c>
      <c r="G14" s="11"/>
      <c r="H14" s="16"/>
      <c r="I14" s="11"/>
      <c r="J14" s="43"/>
      <c r="K14" s="46"/>
      <c r="L14" s="46"/>
      <c r="M14" s="10"/>
      <c r="N14" s="7"/>
    </row>
    <row r="15" spans="1:15" ht="16.5" x14ac:dyDescent="0.3">
      <c r="A15" s="18" t="s">
        <v>10</v>
      </c>
      <c r="B15" s="42">
        <v>298</v>
      </c>
      <c r="C15" s="18"/>
      <c r="D15" s="12"/>
      <c r="E15" s="16"/>
      <c r="F15" s="11">
        <v>294</v>
      </c>
      <c r="H15" s="16"/>
      <c r="I15" s="11"/>
      <c r="J15" s="46"/>
      <c r="K15" s="46"/>
      <c r="L15" s="46"/>
      <c r="M15" s="10"/>
      <c r="N15" s="7"/>
    </row>
    <row r="16" spans="1:15" ht="16.5" x14ac:dyDescent="0.3">
      <c r="A16" s="18" t="s">
        <v>25</v>
      </c>
      <c r="B16" s="20">
        <f>B15*B14</f>
        <v>3986048</v>
      </c>
      <c r="C16" s="19"/>
      <c r="D16" s="14"/>
      <c r="E16" s="16"/>
      <c r="F16" s="16"/>
      <c r="G16" s="34"/>
      <c r="H16" s="34"/>
      <c r="I16" s="16"/>
      <c r="N16" s="45"/>
    </row>
    <row r="17" spans="1:15" ht="16.5" x14ac:dyDescent="0.3">
      <c r="A17" s="18" t="s">
        <v>26</v>
      </c>
      <c r="B17" s="21">
        <f>357*B3</f>
        <v>928200</v>
      </c>
      <c r="C17" s="19"/>
      <c r="D17" s="20"/>
      <c r="E17" s="16"/>
      <c r="F17" s="16"/>
      <c r="G17" s="16"/>
      <c r="H17" s="34"/>
      <c r="I17" s="16"/>
      <c r="N17" s="49"/>
      <c r="O17" s="9"/>
    </row>
    <row r="18" spans="1:15" ht="16.5" x14ac:dyDescent="0.3">
      <c r="A18" s="18" t="s">
        <v>27</v>
      </c>
      <c r="B18" s="21">
        <f>B16*0.025/12</f>
        <v>8304.2666666666682</v>
      </c>
      <c r="C18" s="18"/>
      <c r="D18" s="20"/>
      <c r="E18" s="16"/>
      <c r="F18" s="16"/>
      <c r="G18" s="11"/>
      <c r="H18" s="11"/>
      <c r="I18" s="11"/>
    </row>
    <row r="19" spans="1:15" ht="16.5" x14ac:dyDescent="0.3">
      <c r="A19" s="18"/>
      <c r="B19" s="21"/>
      <c r="C19" s="13"/>
      <c r="D19" s="20"/>
      <c r="E19" s="16"/>
      <c r="F19" s="40"/>
      <c r="G19" s="11"/>
      <c r="H19" s="11"/>
      <c r="I19" s="11"/>
    </row>
    <row r="20" spans="1:15" ht="18.75" x14ac:dyDescent="0.3">
      <c r="A20" s="11"/>
      <c r="B20" s="16"/>
      <c r="D20" s="16"/>
      <c r="E20" s="39"/>
      <c r="F20" s="39"/>
      <c r="G20" s="39"/>
      <c r="H20" s="11"/>
      <c r="I20" s="11"/>
    </row>
    <row r="21" spans="1:15" x14ac:dyDescent="0.25">
      <c r="B21" s="16"/>
      <c r="C21" s="16"/>
    </row>
    <row r="23" spans="1:15" x14ac:dyDescent="0.25">
      <c r="D23" t="s">
        <v>2</v>
      </c>
    </row>
    <row r="24" spans="1:15" x14ac:dyDescent="0.25">
      <c r="B24" s="13" t="s">
        <v>7</v>
      </c>
      <c r="C24" s="13" t="s">
        <v>3</v>
      </c>
      <c r="D24" s="12" t="s">
        <v>8</v>
      </c>
      <c r="E24" s="12"/>
      <c r="F24" s="12" t="s">
        <v>0</v>
      </c>
      <c r="G24" s="12" t="s">
        <v>4</v>
      </c>
      <c r="H24" s="12" t="s">
        <v>5</v>
      </c>
      <c r="I24" s="12" t="s">
        <v>6</v>
      </c>
      <c r="J24" s="12"/>
    </row>
    <row r="25" spans="1:15" ht="17.25" x14ac:dyDescent="0.3">
      <c r="B25" s="13"/>
      <c r="C25" s="13">
        <f>D25/1.2</f>
        <v>454.16666666666669</v>
      </c>
      <c r="D25" s="12">
        <v>545</v>
      </c>
      <c r="E25" s="12"/>
      <c r="F25" s="12">
        <v>5800000</v>
      </c>
      <c r="G25" s="14">
        <f t="shared" ref="G25:G31" si="0">F25/C25</f>
        <v>12770.642201834862</v>
      </c>
      <c r="H25" s="14">
        <f>F25/D25</f>
        <v>10642.201834862386</v>
      </c>
      <c r="I25" s="14" t="e">
        <f t="shared" ref="I25:I31" si="1">F25/B25</f>
        <v>#DIV/0!</v>
      </c>
      <c r="J25" s="12">
        <f>B25/C25</f>
        <v>0</v>
      </c>
      <c r="K25" s="17"/>
    </row>
    <row r="26" spans="1:15" ht="17.25" x14ac:dyDescent="0.3">
      <c r="B26" s="13"/>
      <c r="C26" s="13">
        <v>298</v>
      </c>
      <c r="D26" s="12"/>
      <c r="E26" s="12"/>
      <c r="F26" s="12">
        <v>4500000</v>
      </c>
      <c r="G26" s="14">
        <f t="shared" si="0"/>
        <v>15100.671140939598</v>
      </c>
      <c r="H26" s="14" t="e">
        <f>F26/D26</f>
        <v>#DIV/0!</v>
      </c>
      <c r="I26" s="14" t="e">
        <f t="shared" si="1"/>
        <v>#DIV/0!</v>
      </c>
      <c r="J26" s="12">
        <f>B26/C26</f>
        <v>0</v>
      </c>
      <c r="K26" s="17"/>
    </row>
    <row r="27" spans="1:15" x14ac:dyDescent="0.25">
      <c r="B27" s="13"/>
      <c r="C27" s="13">
        <f>D27/1.2</f>
        <v>433.33333333333337</v>
      </c>
      <c r="D27" s="12">
        <v>520</v>
      </c>
      <c r="E27" s="12"/>
      <c r="F27" s="14">
        <v>6500000</v>
      </c>
      <c r="G27" s="14">
        <f t="shared" si="0"/>
        <v>14999.999999999998</v>
      </c>
      <c r="H27" s="14">
        <f t="shared" ref="H27:H31" si="2">F27/D27</f>
        <v>12500</v>
      </c>
      <c r="I27" s="14" t="e">
        <f t="shared" si="1"/>
        <v>#DIV/0!</v>
      </c>
      <c r="J27" s="12"/>
    </row>
    <row r="28" spans="1:15" x14ac:dyDescent="0.25">
      <c r="B28" s="13"/>
      <c r="C28" s="13">
        <v>545</v>
      </c>
      <c r="D28" s="12"/>
      <c r="E28" s="12"/>
      <c r="F28" s="14">
        <v>8000000</v>
      </c>
      <c r="G28" s="14">
        <f t="shared" si="0"/>
        <v>14678.899082568807</v>
      </c>
      <c r="H28" s="14" t="e">
        <f t="shared" si="2"/>
        <v>#DIV/0!</v>
      </c>
      <c r="I28" s="14" t="e">
        <f t="shared" si="1"/>
        <v>#DIV/0!</v>
      </c>
      <c r="J28" s="12"/>
    </row>
    <row r="29" spans="1:15" x14ac:dyDescent="0.25">
      <c r="B29" s="13"/>
      <c r="C29" s="13">
        <v>312</v>
      </c>
      <c r="D29" s="12">
        <v>446</v>
      </c>
      <c r="E29" s="12"/>
      <c r="F29" s="14">
        <v>5500000</v>
      </c>
      <c r="G29" s="14">
        <f t="shared" si="0"/>
        <v>17628.205128205129</v>
      </c>
      <c r="H29" s="14">
        <f t="shared" si="2"/>
        <v>12331.838565022421</v>
      </c>
      <c r="I29" s="14" t="e">
        <f t="shared" si="1"/>
        <v>#DIV/0!</v>
      </c>
      <c r="J29" s="12"/>
    </row>
    <row r="30" spans="1:15" x14ac:dyDescent="0.25">
      <c r="B30" s="13"/>
      <c r="C30" s="13">
        <v>394</v>
      </c>
      <c r="D30" s="12"/>
      <c r="E30" s="12"/>
      <c r="F30" s="14">
        <v>4350000</v>
      </c>
      <c r="G30" s="14">
        <f t="shared" si="0"/>
        <v>11040.609137055837</v>
      </c>
      <c r="H30" s="14" t="e">
        <f t="shared" si="2"/>
        <v>#DIV/0!</v>
      </c>
      <c r="I30" s="14" t="e">
        <f t="shared" si="1"/>
        <v>#DIV/0!</v>
      </c>
      <c r="J30" s="12"/>
    </row>
    <row r="31" spans="1:15" x14ac:dyDescent="0.25">
      <c r="B31" s="13"/>
      <c r="C31" s="13"/>
      <c r="D31" s="12"/>
      <c r="E31" s="12"/>
      <c r="F31" s="12"/>
      <c r="G31" s="14" t="e">
        <f t="shared" si="0"/>
        <v>#DIV/0!</v>
      </c>
      <c r="H31" s="14" t="e">
        <f t="shared" si="2"/>
        <v>#DIV/0!</v>
      </c>
      <c r="I31" s="14" t="e">
        <f t="shared" si="1"/>
        <v>#DIV/0!</v>
      </c>
      <c r="J31" s="12"/>
    </row>
    <row r="32" spans="1:15" x14ac:dyDescent="0.25">
      <c r="B32" s="11" t="s">
        <v>9</v>
      </c>
    </row>
    <row r="33" spans="1:10" x14ac:dyDescent="0.25">
      <c r="B33" s="11">
        <v>354</v>
      </c>
      <c r="C33" s="11">
        <v>3500000</v>
      </c>
      <c r="D33">
        <f>C33/B33</f>
        <v>9887.0056497175137</v>
      </c>
      <c r="E33">
        <v>371700</v>
      </c>
      <c r="F33">
        <v>30000</v>
      </c>
      <c r="G33">
        <f>F33+E33+C33</f>
        <v>3901700</v>
      </c>
      <c r="H33">
        <f>G33/B33</f>
        <v>11021.751412429379</v>
      </c>
      <c r="I33" s="9" t="e">
        <f>G33/A33</f>
        <v>#DIV/0!</v>
      </c>
    </row>
    <row r="34" spans="1:10" x14ac:dyDescent="0.25">
      <c r="B34" s="11">
        <f>55.76*10.764</f>
        <v>600.20063999999991</v>
      </c>
      <c r="C34" s="11">
        <v>4448000</v>
      </c>
      <c r="D34">
        <f>C34/B34</f>
        <v>7410.8551433733901</v>
      </c>
      <c r="E34">
        <v>359000</v>
      </c>
      <c r="F34">
        <v>30000</v>
      </c>
      <c r="G34">
        <f>F34+E34+C34</f>
        <v>4837000</v>
      </c>
      <c r="H34">
        <f>G34/B34</f>
        <v>8058.9717465146332</v>
      </c>
      <c r="I34" s="9"/>
    </row>
    <row r="35" spans="1:10" x14ac:dyDescent="0.25">
      <c r="D35" t="e">
        <f>C35/B35</f>
        <v>#DIV/0!</v>
      </c>
      <c r="E35">
        <v>504000</v>
      </c>
      <c r="F35">
        <v>30000</v>
      </c>
      <c r="G35">
        <f>F35+E35+C35</f>
        <v>534000</v>
      </c>
      <c r="H35" t="e">
        <f>G35/B35</f>
        <v>#DIV/0!</v>
      </c>
    </row>
    <row r="36" spans="1:10" ht="15.75" x14ac:dyDescent="0.25">
      <c r="A36" s="10"/>
    </row>
    <row r="37" spans="1:10" ht="15.75" x14ac:dyDescent="0.25">
      <c r="A37" s="10"/>
    </row>
    <row r="38" spans="1:10" ht="15.75" x14ac:dyDescent="0.25">
      <c r="A38" s="10"/>
    </row>
    <row r="39" spans="1:10" ht="15.75" x14ac:dyDescent="0.25">
      <c r="A39" s="10"/>
    </row>
    <row r="40" spans="1:10" ht="15.75" x14ac:dyDescent="0.25">
      <c r="A40" s="10"/>
    </row>
    <row r="41" spans="1:10" ht="15.75" x14ac:dyDescent="0.25">
      <c r="A41" s="10"/>
    </row>
    <row r="42" spans="1:10" ht="15.75" x14ac:dyDescent="0.25">
      <c r="A42" s="10"/>
      <c r="H42">
        <v>18</v>
      </c>
      <c r="I42">
        <v>35</v>
      </c>
      <c r="J42">
        <f>I42*H42</f>
        <v>630</v>
      </c>
    </row>
    <row r="62" spans="4:6" x14ac:dyDescent="0.25">
      <c r="D62" s="9"/>
      <c r="E62" s="9"/>
      <c r="F62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8B0D3-5EA4-4EDD-B6F8-6FCA69F5F52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B53A2-11A8-44D5-9F37-7FDE7AB1250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D7641-85C3-4DD8-AA9A-6652FBC5D83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EEA78-9DF1-45AB-97B2-C22F0173251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24595-E115-459C-AB33-89B43AC3E20C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3EC71-253A-4958-8EDA-5F28115D526C}">
  <dimension ref="A1"/>
  <sheetViews>
    <sheetView workbookViewId="0">
      <selection activeCell="M29" sqref="M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92A06-7B97-4C50-9CB4-DDD5BF09417E}">
  <dimension ref="A1"/>
  <sheetViews>
    <sheetView workbookViewId="0">
      <selection activeCell="U2" sqref="U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2023-12-05T10:21:41Z</dcterms:modified>
</cp:coreProperties>
</file>