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VINOD KUMAR GADA - Cosmos\"/>
    </mc:Choice>
  </mc:AlternateContent>
  <xr:revisionPtr revIDLastSave="0" documentId="13_ncr:1_{44BB5B25-F78F-40AE-89C4-D236BD1C833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0" i="4" l="1"/>
  <c r="V36" i="4"/>
  <c r="V34" i="4"/>
  <c r="Y34" i="4"/>
  <c r="V35" i="4"/>
  <c r="Y35" i="4"/>
  <c r="Y36" i="4"/>
  <c r="V39" i="4"/>
  <c r="V41" i="4" s="1"/>
  <c r="Y39" i="4"/>
  <c r="Y40" i="4" s="1"/>
  <c r="Y41" i="4" s="1"/>
  <c r="Y42" i="4" s="1"/>
  <c r="Y46" i="4" s="1"/>
  <c r="Q41" i="4"/>
  <c r="R41" i="4"/>
  <c r="S41" i="4" s="1"/>
  <c r="S42" i="4" s="1"/>
  <c r="V45" i="4"/>
  <c r="Y45" i="4"/>
  <c r="V42" i="4" l="1"/>
  <c r="V46" i="4" s="1"/>
  <c r="Y48" i="4"/>
  <c r="Y47" i="4"/>
  <c r="Y49" i="4"/>
  <c r="S43" i="4"/>
  <c r="S44" i="4"/>
  <c r="M41" i="14"/>
  <c r="N39" i="13"/>
  <c r="V47" i="4" l="1"/>
  <c r="V48" i="4"/>
  <c r="V4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6" i="4" l="1"/>
  <c r="H21" i="4"/>
  <c r="H25" i="4"/>
  <c r="H17" i="4"/>
  <c r="H16" i="4"/>
  <c r="H13" i="4"/>
  <c r="H4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<sst xmlns="http://schemas.openxmlformats.org/spreadsheetml/2006/main" count="48" uniqueCount="41">
  <si>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</si>
  <si>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</si>
  <si>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</si>
  <si>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</si>
  <si>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</si>
  <si>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</si>
  <si>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</si>
  <si>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</si>
  <si>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</si>
  <si>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</si>
  <si>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</si>
  <si>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</si>
  <si>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</si>
  <si>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</si>
  <si>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</si>
  <si>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</si>
  <si>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</si>
  <si>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</si>
  <si>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</si>
  <si>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</si>
  <si>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</si>
  <si>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</si>
  <si>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</si>
  <si>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</si>
  <si>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</si>
  <si>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</si>
  <si>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</si>
  <si>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</si>
  <si>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</si>
  <si>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</si>
  <si>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</si>
  <si>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</si>
  <si>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</si>
  <si>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</si>
  <si>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</si>
  <si>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</si>
  <si>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</si>
  <si>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Near Bldg</t>
  </si>
  <si>
    <t>Same Bldg</t>
  </si>
  <si>
    <t>Cosmos Bank ( Dadar Branch ) -VINOD KUMAR GADA</t>
  </si>
  <si>
    <t>Flat No. 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</si>
</sst>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8" fillId="0" borderId="2" xfId="0" applyFont="1" applyBorder="1"/>
    <xf numFmtId="0" fontId="8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9" fillId="0" borderId="0" xfId="0" applyFont="1" applyFill="1"/>
    <xf numFmtId="0" fontId="11" fillId="0" borderId="4" xfId="1" applyNumberFormat="1" applyFont="1" applyFill="1" applyBorder="1"/>
    <xf numFmtId="0" fontId="12" fillId="0" borderId="4" xfId="0" applyFont="1" applyBorder="1"/>
    <xf numFmtId="0" fontId="13" fillId="0" borderId="0" xfId="0" applyFont="1"/>
    <xf numFmtId="0" fontId="14" fillId="0" borderId="4" xfId="1" applyNumberFormat="1" applyFont="1" applyFill="1" applyBorder="1" applyAlignment="1">
      <alignment wrapText="1"/>
    </xf>
    <xf numFmtId="0" fontId="0" fillId="0" borderId="4" xfId="0" applyBorder="1"/>
    <xf numFmtId="0" fontId="14" fillId="0" borderId="4" xfId="1" applyNumberFormat="1" applyFont="1" applyFill="1" applyBorder="1"/>
    <xf numFmtId="0" fontId="11" fillId="0" borderId="4" xfId="0" applyFont="1" applyBorder="1"/>
    <xf numFmtId="43" fontId="0" fillId="0" borderId="4" xfId="0" applyNumberForma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164" fontId="13" fillId="0" borderId="0" xfId="0" applyNumberFormat="1" applyFont="1"/>
    <xf numFmtId="43" fontId="15" fillId="3" borderId="4" xfId="0" applyNumberFormat="1" applyFont="1" applyFill="1" applyBorder="1"/>
    <xf numFmtId="43" fontId="16" fillId="3" borderId="4" xfId="0" applyNumberFormat="1" applyFont="1" applyFill="1" applyBorder="1"/>
    <xf numFmtId="0" fontId="2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4" borderId="4" xfId="0" applyFont="1" applyFill="1" applyBorder="1"/>
    <xf numFmtId="0" fontId="0" fillId="4" borderId="0" xfId="0" applyFill="1"/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361949</xdr:colOff>
      <xdr:row>4</xdr:row>
      <xdr:rowOff>85726</xdr:rowOff>
    </xdr:from>
    <xdr:to>
      <xdr:col>27</xdr:col>
      <xdr:colOff>145416</xdr:colOff>
      <xdr:row>32</xdr:row>
      <xdr:rowOff>63996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B8EC25-C5CA-4B7B-8417-70D61647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49" y="847726"/>
          <a:ext cx="16623667" cy="5312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28</xdr:col>
      <xdr:colOff>488309</xdr:colOff>
      <xdr:row>35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50218-DA48-47C2-BE99-60B979F2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57184" cy="5601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231014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CBB31-DC21-47A6-A5A1-3A46B3DE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99814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107172</xdr:colOff>
      <xdr:row>47</xdr:row>
      <xdr:rowOff>58335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A3A410-3076-4C84-B439-8226D036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175972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573962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95BC6-C5A4-4A0B-83D7-D44D3388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42762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135836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F8081-5461-4B4D-82BA-834D55A24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14236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08BF3-3814-473F-9F29-1001DEB5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0</xdr:row>
      <xdr:rowOff>102349</xdr:rowOff>
    </xdr:from>
    <xdr:to>
      <xdr:col>27</xdr:col>
      <xdr:colOff>31097</xdr:colOff>
      <xdr:row>36</xdr:row>
      <xdr:rowOff>20212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A8790-E092-4DF9-A290-C51D8AE9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02349"/>
          <a:ext cx="14690072" cy="67758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28" zoomScaleNormal="100" workbookViewId="0">
      <selection activeCell="X34" sqref="X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24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690</v>
      </c>
      <c r="C3" s="4">
        <f>B3*1.2</f>
        <v>828</v>
      </c>
      <c r="D3" s="4">
        <f t="shared" ref="D3:D11" si="2">C3*1.2</f>
        <v>993.59999999999991</v>
      </c>
      <c r="E3" s="5">
        <f t="shared" ref="E3:E11" si="3">R3</f>
        <v>18898000</v>
      </c>
      <c r="F3" s="9">
        <f t="shared" ref="F3:F11" si="4">ROUND((E3/B3),0)</f>
        <v>27388</v>
      </c>
      <c r="G3" s="9">
        <f t="shared" ref="G3:G11" si="5">ROUND((E3/C3),0)</f>
        <v>22824</v>
      </c>
      <c r="H3" s="9">
        <f t="shared" ref="H3:H11" si="6">ROUND((E3/D3),0)</f>
        <v>19020</v>
      </c>
      <c r="I3" s="4" t="e">
        <f>#REF!</f>
        <v>#REF!</v>
      </c>
      <c r="J3" s="4" t="str">
        <f t="shared" ref="J3:J11" si="7">S3</f>
        <v>Same Bldg</v>
      </c>
      <c r="O3">
        <v>0</v>
      </c>
      <c r="P3">
        <v>828</v>
      </c>
      <c r="Q3">
        <f t="shared" ref="P3:Q11" si="8">P3/1.2</f>
        <v>690</v>
      </c>
      <c r="R3" s="2">
        <v>18898000</v>
      </c>
      <c r="S3" t="s">
        <v>38</v>
      </c>
    </row>
    <row r="4" spans="1:20" x14ac:dyDescent="0.25">
      <c r="A4">
        <f t="shared" si="0"/>
        <v>0</v>
      </c>
      <c r="B4">
        <f t="shared" si="1"/>
        <v>685.83333333333337</v>
      </c>
      <c r="C4">
        <f t="shared" ref="C4:C11" si="9">B4*1.2</f>
        <v>823</v>
      </c>
      <c r="D4">
        <f t="shared" si="2"/>
        <v>987.59999999999991</v>
      </c>
      <c r="E4">
        <f t="shared" si="3"/>
        <v>18262000</v>
      </c>
      <c r="F4">
        <f t="shared" si="4"/>
        <v>26627</v>
      </c>
      <c r="G4">
        <f t="shared" si="5"/>
        <v>22190</v>
      </c>
      <c r="H4">
        <f t="shared" si="6"/>
        <v>18491</v>
      </c>
      <c r="I4" s="4" t="e">
        <f>#REF!</f>
        <v>#REF!</v>
      </c>
      <c r="J4" t="str">
        <f t="shared" si="7"/>
        <v>Same Bldg</v>
      </c>
      <c r="O4">
        <v>0</v>
      </c>
      <c r="P4">
        <v>823</v>
      </c>
      <c r="Q4">
        <f t="shared" si="8"/>
        <v>685.83333333333337</v>
      </c>
      <c r="R4">
        <v>18262000</v>
      </c>
      <c r="S4" t="s">
        <v>38</v>
      </c>
    </row>
    <row r="5" spans="1:20" x14ac:dyDescent="0.25">
      <c r="A5">
        <f t="shared" si="0"/>
        <v>0</v>
      </c>
      <c r="B5">
        <f t="shared" si="1"/>
        <v>0</v>
      </c>
      <c r="C5">
        <f t="shared" si="9"/>
        <v>0</v>
      </c>
      <c r="D5">
        <f t="shared" si="2"/>
        <v>0</v>
      </c>
      <c r="E5">
        <f t="shared" si="3"/>
        <v>0</v>
      </c>
      <c r="F5" t="e">
        <f t="shared" si="4"/>
        <v>#DIV/0!</v>
      </c>
      <c r="G5" t="e">
        <f t="shared" si="5"/>
        <v>#DIV/0!</v>
      </c>
      <c r="H5" t="e">
        <f t="shared" si="6"/>
        <v>#DIV/0!</v>
      </c>
      <c r="I5" s="4" t="e">
        <f>#REF!</f>
        <v>#REF!</v>
      </c>
      <c r="J5">
        <f t="shared" si="7"/>
        <v>0</v>
      </c>
      <c r="O5">
        <v>0</v>
      </c>
      <c r="P5">
        <f t="shared" si="8"/>
        <v>0</v>
      </c>
      <c r="Q5">
        <f t="shared" si="8"/>
        <v>0</v>
      </c>
      <c r="R5">
        <v>0</v>
      </c>
    </row>
    <row r="6" spans="1:20" x14ac:dyDescent="0.25">
      <c r="A6">
        <f t="shared" ref="A6:A8" si="10">N6</f>
        <v>0</v>
      </c>
      <c r="B6">
        <f t="shared" ref="B6:B8" si="11">Q6</f>
        <v>0</v>
      </c>
      <c r="C6">
        <f t="shared" ref="C6:C8" si="12">B6*1.2</f>
        <v>0</v>
      </c>
      <c r="D6">
        <f t="shared" ref="D6:D8" si="13">C6*1.2</f>
        <v>0</v>
      </c>
      <c r="E6">
        <f t="shared" ref="E6:E8" si="14">R6</f>
        <v>0</v>
      </c>
      <c r="F6" t="e">
        <f t="shared" ref="F6:F8" si="15">ROUND((E6/B6),0)</f>
        <v>#DIV/0!</v>
      </c>
      <c r="G6" t="e">
        <f t="shared" ref="G6:G8" si="16">ROUND((E6/C6),0)</f>
        <v>#DIV/0!</v>
      </c>
      <c r="H6" t="e">
        <f t="shared" ref="H6:H8" si="17">ROUND((E6/D6),0)</f>
        <v>#DIV/0!</v>
      </c>
      <c r="I6" s="4" t="e">
        <f>#REF!</f>
        <v>#REF!</v>
      </c>
      <c r="J6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>
        <v>0</v>
      </c>
    </row>
    <row r="7" spans="1:20" x14ac:dyDescent="0.25">
      <c r="A7">
        <f t="shared" si="10"/>
        <v>0</v>
      </c>
      <c r="B7">
        <f t="shared" si="11"/>
        <v>0</v>
      </c>
      <c r="C7">
        <f t="shared" si="12"/>
        <v>0</v>
      </c>
      <c r="D7">
        <f t="shared" si="13"/>
        <v>0</v>
      </c>
      <c r="E7">
        <f t="shared" si="14"/>
        <v>0</v>
      </c>
      <c r="F7" t="e">
        <f t="shared" si="15"/>
        <v>#DIV/0!</v>
      </c>
      <c r="G7" t="e">
        <f t="shared" si="16"/>
        <v>#DIV/0!</v>
      </c>
      <c r="H7" t="e">
        <f t="shared" si="17"/>
        <v>#DIV/0!</v>
      </c>
      <c r="I7" s="4" t="e">
        <f>#REF!</f>
        <v>#REF!</v>
      </c>
      <c r="J7">
        <f t="shared" si="18"/>
        <v>0</v>
      </c>
      <c r="O7">
        <v>0</v>
      </c>
      <c r="P7">
        <f t="shared" si="19"/>
        <v>0</v>
      </c>
      <c r="Q7">
        <f t="shared" si="20"/>
        <v>0</v>
      </c>
      <c r="R7">
        <v>0</v>
      </c>
    </row>
    <row r="8" spans="1:20" x14ac:dyDescent="0.25">
      <c r="A8">
        <f t="shared" si="10"/>
        <v>0</v>
      </c>
      <c r="B8">
        <f t="shared" si="11"/>
        <v>0</v>
      </c>
      <c r="C8">
        <f t="shared" si="12"/>
        <v>0</v>
      </c>
      <c r="D8">
        <f t="shared" si="13"/>
        <v>0</v>
      </c>
      <c r="E8">
        <f t="shared" si="14"/>
        <v>0</v>
      </c>
      <c r="F8" t="e">
        <f t="shared" si="15"/>
        <v>#DIV/0!</v>
      </c>
      <c r="G8" t="e">
        <f t="shared" si="16"/>
        <v>#DIV/0!</v>
      </c>
      <c r="H8" t="e">
        <f t="shared" si="17"/>
        <v>#DIV/0!</v>
      </c>
      <c r="I8" s="4" t="e">
        <f>#REF!</f>
        <v>#REF!</v>
      </c>
      <c r="J8">
        <f t="shared" si="18"/>
        <v>0</v>
      </c>
      <c r="O8">
        <v>0</v>
      </c>
      <c r="P8">
        <f t="shared" si="19"/>
        <v>0</v>
      </c>
      <c r="Q8">
        <f t="shared" si="20"/>
        <v>0</v>
      </c>
      <c r="R8">
        <v>0</v>
      </c>
    </row>
    <row r="9" spans="1:20" x14ac:dyDescent="0.25">
      <c r="A9">
        <f t="shared" si="0"/>
        <v>0</v>
      </c>
      <c r="B9">
        <f t="shared" si="1"/>
        <v>0</v>
      </c>
      <c r="C9">
        <f t="shared" si="9"/>
        <v>0</v>
      </c>
      <c r="D9">
        <f t="shared" si="2"/>
        <v>0</v>
      </c>
      <c r="E9">
        <f t="shared" si="3"/>
        <v>0</v>
      </c>
      <c r="F9" t="e">
        <f t="shared" si="4"/>
        <v>#DIV/0!</v>
      </c>
      <c r="G9" t="e">
        <f t="shared" si="5"/>
        <v>#DIV/0!</v>
      </c>
      <c r="H9" t="e">
        <f t="shared" si="6"/>
        <v>#DIV/0!</v>
      </c>
      <c r="I9" s="4" t="e">
        <f>#REF!</f>
        <v>#REF!</v>
      </c>
      <c r="J9">
        <f t="shared" si="7"/>
        <v>0</v>
      </c>
      <c r="O9">
        <v>0</v>
      </c>
      <c r="P9">
        <f t="shared" si="8"/>
        <v>0</v>
      </c>
      <c r="Q9">
        <f t="shared" si="8"/>
        <v>0</v>
      </c>
      <c r="R9">
        <v>0</v>
      </c>
    </row>
    <row r="10" spans="1:20" x14ac:dyDescent="0.25">
      <c r="A10">
        <f t="shared" si="0"/>
        <v>0</v>
      </c>
      <c r="B10">
        <f t="shared" si="1"/>
        <v>0</v>
      </c>
      <c r="C10">
        <f t="shared" si="9"/>
        <v>0</v>
      </c>
      <c r="D10">
        <f t="shared" si="2"/>
        <v>0</v>
      </c>
      <c r="E10">
        <f t="shared" si="3"/>
        <v>0</v>
      </c>
      <c r="F10" t="e">
        <f t="shared" si="4"/>
        <v>#DIV/0!</v>
      </c>
      <c r="G10" t="e">
        <f t="shared" si="5"/>
        <v>#DIV/0!</v>
      </c>
      <c r="H10" t="e">
        <f t="shared" si="6"/>
        <v>#DIV/0!</v>
      </c>
      <c r="I10" s="4" t="e">
        <f>#REF!</f>
        <v>#REF!</v>
      </c>
      <c r="J10">
        <f t="shared" si="7"/>
        <v>0</v>
      </c>
      <c r="O10">
        <v>0</v>
      </c>
      <c r="P10">
        <f t="shared" si="8"/>
        <v>0</v>
      </c>
      <c r="Q10">
        <f t="shared" si="8"/>
        <v>0</v>
      </c>
      <c r="R10">
        <v>0</v>
      </c>
    </row>
    <row r="11" spans="1:20" x14ac:dyDescent="0.25">
      <c r="A11">
        <f t="shared" si="0"/>
        <v>0</v>
      </c>
      <c r="B11">
        <f t="shared" si="1"/>
        <v>0</v>
      </c>
      <c r="C11">
        <f t="shared" si="9"/>
        <v>0</v>
      </c>
      <c r="D11">
        <f t="shared" si="2"/>
        <v>0</v>
      </c>
      <c r="E11">
        <f t="shared" si="3"/>
        <v>0</v>
      </c>
      <c r="F11" t="e">
        <f t="shared" si="4"/>
        <v>#DIV/0!</v>
      </c>
      <c r="G11" t="e">
        <f t="shared" si="5"/>
        <v>#DIV/0!</v>
      </c>
      <c r="H11" t="e">
        <f t="shared" si="6"/>
        <v>#DIV/0!</v>
      </c>
      <c r="I11" s="4" t="e">
        <f>#REF!</f>
        <v>#REF!</v>
      </c>
      <c r="J11">
        <f t="shared" si="7"/>
        <v>0</v>
      </c>
      <c r="O11">
        <v>0</v>
      </c>
      <c r="P11">
        <f t="shared" si="8"/>
        <v>0</v>
      </c>
      <c r="Q11">
        <f t="shared" si="8"/>
        <v>0</v>
      </c>
      <c r="R11">
        <v>0</v>
      </c>
    </row>
    <row r="12" spans="1:20" ht="36.75" customHeight="1" x14ac:dyDescent="0.25">
      <c r="A12" s="43" t="s">
        <v>36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20" ht="14.25" customHeight="1" x14ac:dyDescent="0.25">
      <c r="A13">
        <f t="shared" ref="A13:A25" si="21">N13</f>
        <v>0</v>
      </c>
      <c r="B13">
        <f t="shared" ref="B13:B25" si="22">Q13</f>
        <v>680</v>
      </c>
      <c r="C13">
        <f>B13*1.2</f>
        <v>816</v>
      </c>
      <c r="D13">
        <f t="shared" ref="D13:D25" si="23">C13*1.2</f>
        <v>979.19999999999993</v>
      </c>
      <c r="E13">
        <f t="shared" ref="E13:E25" si="24">R13</f>
        <v>21000000</v>
      </c>
      <c r="F13">
        <f t="shared" ref="F13:F25" si="25">ROUND((E13/B13),0)</f>
        <v>30882</v>
      </c>
      <c r="G13">
        <f t="shared" ref="G13:G25" si="26">ROUND((E13/C13),0)</f>
        <v>25735</v>
      </c>
      <c r="H13">
        <f t="shared" ref="H13:H25" si="27">ROUND((E13/D13),0)</f>
        <v>21446</v>
      </c>
      <c r="I13" s="4" t="e">
        <f>#REF!</f>
        <v>#REF!</v>
      </c>
      <c r="J13" t="str">
        <f t="shared" ref="J13:J25" si="28">S13</f>
        <v>Near Bldg</v>
      </c>
      <c r="O13">
        <v>0</v>
      </c>
      <c r="P13">
        <f t="shared" ref="P13:Q25" si="29">O13/1.2</f>
        <v>0</v>
      </c>
      <c r="Q13">
        <v>680</v>
      </c>
      <c r="R13">
        <v>21000000</v>
      </c>
      <c r="S13" t="s">
        <v>37</v>
      </c>
    </row>
    <row r="14" spans="1:20" s="46" customFormat="1" ht="14.25" customHeight="1" x14ac:dyDescent="0.25">
      <c r="A14" s="46">
        <f t="shared" si="21"/>
        <v>0</v>
      </c>
      <c r="B14" s="46">
        <f t="shared" si="22"/>
        <v>460</v>
      </c>
      <c r="C14" s="46">
        <f t="shared" ref="C14:C25" si="30">B14*1.2</f>
        <v>552</v>
      </c>
      <c r="D14" s="46">
        <f t="shared" si="23"/>
        <v>662.4</v>
      </c>
      <c r="E14" s="46">
        <f t="shared" si="24"/>
        <v>21000000</v>
      </c>
      <c r="F14" s="46">
        <f t="shared" si="25"/>
        <v>45652</v>
      </c>
      <c r="G14" s="46">
        <f t="shared" si="26"/>
        <v>38043</v>
      </c>
      <c r="H14" s="46">
        <f t="shared" si="27"/>
        <v>31703</v>
      </c>
      <c r="I14" s="47" t="e">
        <f>#REF!</f>
        <v>#REF!</v>
      </c>
      <c r="J14" s="46">
        <f t="shared" si="28"/>
        <v>0</v>
      </c>
      <c r="O14" s="46">
        <v>0</v>
      </c>
      <c r="P14" s="46">
        <f t="shared" si="29"/>
        <v>0</v>
      </c>
      <c r="Q14" s="46">
        <v>460</v>
      </c>
      <c r="R14" s="46">
        <v>21000000</v>
      </c>
    </row>
    <row r="15" spans="1:20" ht="14.25" customHeight="1" x14ac:dyDescent="0.25">
      <c r="A15">
        <f t="shared" si="21"/>
        <v>0</v>
      </c>
      <c r="B15">
        <f t="shared" si="22"/>
        <v>422</v>
      </c>
      <c r="C15">
        <f t="shared" si="30"/>
        <v>506.4</v>
      </c>
      <c r="D15">
        <f t="shared" si="23"/>
        <v>607.67999999999995</v>
      </c>
      <c r="E15">
        <f t="shared" si="24"/>
        <v>18000000</v>
      </c>
      <c r="F15">
        <f t="shared" si="25"/>
        <v>42654</v>
      </c>
      <c r="G15">
        <f t="shared" si="26"/>
        <v>35545</v>
      </c>
      <c r="H15">
        <f t="shared" si="27"/>
        <v>29621</v>
      </c>
      <c r="I15" s="4" t="e">
        <f>#REF!</f>
        <v>#REF!</v>
      </c>
      <c r="J15">
        <f t="shared" si="28"/>
        <v>0</v>
      </c>
      <c r="O15">
        <v>0</v>
      </c>
      <c r="P15">
        <f t="shared" si="29"/>
        <v>0</v>
      </c>
      <c r="Q15">
        <v>422</v>
      </c>
      <c r="R15">
        <v>18000000</v>
      </c>
    </row>
    <row r="16" spans="1:20" s="46" customFormat="1" ht="14.25" customHeight="1" x14ac:dyDescent="0.25">
      <c r="A16" s="46">
        <f t="shared" si="21"/>
        <v>0</v>
      </c>
      <c r="B16" s="46">
        <f t="shared" si="22"/>
        <v>763</v>
      </c>
      <c r="C16" s="46">
        <f t="shared" si="30"/>
        <v>915.6</v>
      </c>
      <c r="D16" s="46">
        <f t="shared" si="23"/>
        <v>1098.72</v>
      </c>
      <c r="E16" s="46">
        <f t="shared" si="24"/>
        <v>26000000</v>
      </c>
      <c r="F16" s="46">
        <f t="shared" si="25"/>
        <v>34076</v>
      </c>
      <c r="G16" s="46">
        <f t="shared" si="26"/>
        <v>28397</v>
      </c>
      <c r="H16" s="46">
        <f t="shared" si="27"/>
        <v>23664</v>
      </c>
      <c r="I16" s="47" t="e">
        <f>#REF!</f>
        <v>#REF!</v>
      </c>
      <c r="J16" s="46">
        <f t="shared" si="28"/>
        <v>0</v>
      </c>
      <c r="O16" s="46">
        <v>0</v>
      </c>
      <c r="P16" s="46">
        <f t="shared" si="29"/>
        <v>0</v>
      </c>
      <c r="Q16" s="46">
        <v>763</v>
      </c>
      <c r="R16" s="46">
        <v>26000000</v>
      </c>
    </row>
    <row r="17" spans="1:25" s="46" customFormat="1" ht="14.25" customHeight="1" x14ac:dyDescent="0.25">
      <c r="A17" s="46">
        <f t="shared" si="21"/>
        <v>0</v>
      </c>
      <c r="B17" s="46">
        <f t="shared" si="22"/>
        <v>835</v>
      </c>
      <c r="C17" s="46">
        <f t="shared" si="30"/>
        <v>1002</v>
      </c>
      <c r="D17" s="46">
        <f t="shared" si="23"/>
        <v>1202.3999999999999</v>
      </c>
      <c r="E17" s="46">
        <f t="shared" si="24"/>
        <v>28500000</v>
      </c>
      <c r="F17" s="46">
        <f t="shared" si="25"/>
        <v>34132</v>
      </c>
      <c r="G17" s="46">
        <f t="shared" si="26"/>
        <v>28443</v>
      </c>
      <c r="H17" s="46">
        <f t="shared" si="27"/>
        <v>23703</v>
      </c>
      <c r="I17" s="47" t="e">
        <f>#REF!</f>
        <v>#REF!</v>
      </c>
      <c r="J17" s="46">
        <f t="shared" si="28"/>
        <v>0</v>
      </c>
      <c r="O17" s="46">
        <v>0</v>
      </c>
      <c r="P17" s="46">
        <f t="shared" si="29"/>
        <v>0</v>
      </c>
      <c r="Q17" s="46">
        <v>835</v>
      </c>
      <c r="R17" s="46">
        <v>28500000</v>
      </c>
    </row>
    <row r="18" spans="1:25" s="46" customFormat="1" ht="14.25" customHeight="1" x14ac:dyDescent="0.25">
      <c r="A18" s="46">
        <f t="shared" si="21"/>
        <v>0</v>
      </c>
      <c r="B18" s="46">
        <f t="shared" si="22"/>
        <v>704</v>
      </c>
      <c r="C18" s="46">
        <f t="shared" si="30"/>
        <v>844.8</v>
      </c>
      <c r="D18" s="46">
        <f t="shared" si="23"/>
        <v>1013.7599999999999</v>
      </c>
      <c r="E18" s="46">
        <f t="shared" si="24"/>
        <v>29700000</v>
      </c>
      <c r="F18" s="46">
        <f t="shared" si="25"/>
        <v>42188</v>
      </c>
      <c r="G18" s="46">
        <f t="shared" si="26"/>
        <v>35156</v>
      </c>
      <c r="H18" s="46">
        <f t="shared" si="27"/>
        <v>29297</v>
      </c>
      <c r="I18" s="47" t="e">
        <f>#REF!</f>
        <v>#REF!</v>
      </c>
      <c r="J18" s="46">
        <f t="shared" si="28"/>
        <v>0</v>
      </c>
      <c r="O18" s="46">
        <v>0</v>
      </c>
      <c r="P18" s="46">
        <f t="shared" si="29"/>
        <v>0</v>
      </c>
      <c r="Q18" s="46">
        <v>704</v>
      </c>
      <c r="R18" s="46">
        <v>29700000</v>
      </c>
    </row>
    <row r="19" spans="1:25" ht="14.25" customHeight="1" x14ac:dyDescent="0.25">
      <c r="A19">
        <f t="shared" si="21"/>
        <v>0</v>
      </c>
      <c r="B19">
        <f t="shared" si="22"/>
        <v>0</v>
      </c>
      <c r="C19">
        <f t="shared" si="30"/>
        <v>0</v>
      </c>
      <c r="D19">
        <f t="shared" si="23"/>
        <v>0</v>
      </c>
      <c r="E19">
        <f t="shared" si="24"/>
        <v>0</v>
      </c>
      <c r="F19" t="e">
        <f t="shared" si="25"/>
        <v>#DIV/0!</v>
      </c>
      <c r="G19" t="e">
        <f t="shared" si="26"/>
        <v>#DIV/0!</v>
      </c>
      <c r="H19" t="e">
        <f t="shared" si="27"/>
        <v>#DIV/0!</v>
      </c>
      <c r="I19" s="4" t="e">
        <f>#REF!</f>
        <v>#REF!</v>
      </c>
      <c r="J19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>
        <v>0</v>
      </c>
    </row>
    <row r="20" spans="1:25" ht="14.25" customHeight="1" x14ac:dyDescent="0.25">
      <c r="A20">
        <f t="shared" si="21"/>
        <v>0</v>
      </c>
      <c r="B20">
        <f t="shared" si="22"/>
        <v>0</v>
      </c>
      <c r="C20">
        <f t="shared" si="30"/>
        <v>0</v>
      </c>
      <c r="D20">
        <f t="shared" si="23"/>
        <v>0</v>
      </c>
      <c r="E20">
        <f t="shared" si="24"/>
        <v>0</v>
      </c>
      <c r="F20" t="e">
        <f t="shared" si="25"/>
        <v>#DIV/0!</v>
      </c>
      <c r="G20" t="e">
        <f t="shared" si="26"/>
        <v>#DIV/0!</v>
      </c>
      <c r="H20" t="e">
        <f t="shared" si="27"/>
        <v>#DIV/0!</v>
      </c>
      <c r="I20" s="4" t="e">
        <f>#REF!</f>
        <v>#REF!</v>
      </c>
      <c r="J20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>
        <v>0</v>
      </c>
    </row>
    <row r="21" spans="1:25" ht="14.25" customHeight="1" x14ac:dyDescent="0.25">
      <c r="A21">
        <f t="shared" si="21"/>
        <v>0</v>
      </c>
      <c r="B21">
        <f t="shared" si="22"/>
        <v>0</v>
      </c>
      <c r="C21">
        <f t="shared" si="30"/>
        <v>0</v>
      </c>
      <c r="D21">
        <f t="shared" si="23"/>
        <v>0</v>
      </c>
      <c r="E21">
        <f t="shared" si="24"/>
        <v>0</v>
      </c>
      <c r="F21" t="e">
        <f t="shared" si="25"/>
        <v>#DIV/0!</v>
      </c>
      <c r="G21" t="e">
        <f t="shared" si="26"/>
        <v>#DIV/0!</v>
      </c>
      <c r="H21" t="e">
        <f t="shared" si="27"/>
        <v>#DIV/0!</v>
      </c>
      <c r="I21" s="4" t="e">
        <f>#REF!</f>
        <v>#REF!</v>
      </c>
      <c r="J21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>
        <v>0</v>
      </c>
    </row>
    <row r="22" spans="1:25" ht="14.25" customHeight="1" x14ac:dyDescent="0.25">
      <c r="A22">
        <f t="shared" si="21"/>
        <v>0</v>
      </c>
      <c r="B22">
        <f t="shared" si="22"/>
        <v>0</v>
      </c>
      <c r="C22">
        <f t="shared" si="30"/>
        <v>0</v>
      </c>
      <c r="D22">
        <f t="shared" si="23"/>
        <v>0</v>
      </c>
      <c r="E22">
        <f t="shared" si="24"/>
        <v>0</v>
      </c>
      <c r="F22" t="e">
        <f t="shared" si="25"/>
        <v>#DIV/0!</v>
      </c>
      <c r="G22" t="e">
        <f t="shared" si="26"/>
        <v>#DIV/0!</v>
      </c>
      <c r="H22" t="e">
        <f t="shared" si="27"/>
        <v>#DIV/0!</v>
      </c>
      <c r="I22" s="4" t="e">
        <f>#REF!</f>
        <v>#REF!</v>
      </c>
      <c r="J22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>
        <v>0</v>
      </c>
    </row>
    <row r="23" spans="1:25" ht="14.25" customHeight="1" x14ac:dyDescent="0.25">
      <c r="A23">
        <f t="shared" si="21"/>
        <v>0</v>
      </c>
      <c r="B23">
        <f t="shared" si="22"/>
        <v>0</v>
      </c>
      <c r="C23">
        <f t="shared" si="30"/>
        <v>0</v>
      </c>
      <c r="D23">
        <f t="shared" si="23"/>
        <v>0</v>
      </c>
      <c r="E23">
        <f t="shared" si="24"/>
        <v>0</v>
      </c>
      <c r="F23" t="e">
        <f t="shared" si="25"/>
        <v>#DIV/0!</v>
      </c>
      <c r="G23" t="e">
        <f t="shared" si="26"/>
        <v>#DIV/0!</v>
      </c>
      <c r="H23" t="e">
        <f t="shared" si="27"/>
        <v>#DIV/0!</v>
      </c>
      <c r="I23" s="4" t="e">
        <f>#REF!</f>
        <v>#REF!</v>
      </c>
      <c r="J23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>
        <v>0</v>
      </c>
    </row>
    <row r="24" spans="1:25" ht="14.25" customHeight="1" x14ac:dyDescent="0.25">
      <c r="A24">
        <f t="shared" si="21"/>
        <v>0</v>
      </c>
      <c r="B24">
        <f t="shared" si="22"/>
        <v>0</v>
      </c>
      <c r="C24">
        <f t="shared" si="30"/>
        <v>0</v>
      </c>
      <c r="D24">
        <f t="shared" si="23"/>
        <v>0</v>
      </c>
      <c r="E24">
        <f t="shared" si="24"/>
        <v>0</v>
      </c>
      <c r="F24" t="e">
        <f t="shared" si="25"/>
        <v>#DIV/0!</v>
      </c>
      <c r="G24" t="e">
        <f t="shared" si="26"/>
        <v>#DIV/0!</v>
      </c>
      <c r="H24" t="e">
        <f t="shared" si="27"/>
        <v>#DIV/0!</v>
      </c>
      <c r="I24" s="4" t="e">
        <f>#REF!</f>
        <v>#REF!</v>
      </c>
      <c r="J2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>
        <v>0</v>
      </c>
    </row>
    <row r="25" spans="1:25" x14ac:dyDescent="0.25">
      <c r="A25">
        <f t="shared" si="21"/>
        <v>0</v>
      </c>
      <c r="B25">
        <f t="shared" si="22"/>
        <v>0</v>
      </c>
      <c r="C25">
        <f t="shared" si="30"/>
        <v>0</v>
      </c>
      <c r="D25">
        <f t="shared" si="23"/>
        <v>0</v>
      </c>
      <c r="E25">
        <f t="shared" si="24"/>
        <v>0</v>
      </c>
      <c r="F25" t="e">
        <f t="shared" si="25"/>
        <v>#DIV/0!</v>
      </c>
      <c r="G25" t="e">
        <f t="shared" si="26"/>
        <v>#DIV/0!</v>
      </c>
      <c r="H25" t="e">
        <f t="shared" si="27"/>
        <v>#DIV/0!</v>
      </c>
      <c r="I25" s="4" t="e">
        <f>#REF!</f>
        <v>#REF!</v>
      </c>
      <c r="J25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  <c r="U29" t="s">
        <v>40</v>
      </c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26" t="s">
        <v>20</v>
      </c>
      <c r="V31" s="27"/>
      <c r="W31" s="28"/>
      <c r="X31" s="26"/>
      <c r="Y31" s="27"/>
    </row>
    <row r="32" spans="1:25" ht="38.25" customHeight="1" x14ac:dyDescent="0.3">
      <c r="S32" s="10"/>
      <c r="T32" s="10"/>
      <c r="U32" s="26" t="s">
        <v>21</v>
      </c>
      <c r="V32" s="27">
        <v>2023</v>
      </c>
      <c r="W32" s="28"/>
      <c r="X32" s="26"/>
      <c r="Y32" s="27">
        <v>2023</v>
      </c>
    </row>
    <row r="33" spans="7:25" ht="16.5" x14ac:dyDescent="0.3">
      <c r="S33" s="10"/>
      <c r="T33" s="10"/>
      <c r="U33" s="29" t="s">
        <v>22</v>
      </c>
      <c r="V33" s="30">
        <v>2000</v>
      </c>
      <c r="W33" s="28" t="s">
        <v>23</v>
      </c>
      <c r="X33" s="29"/>
      <c r="Y33" s="30">
        <v>2000</v>
      </c>
    </row>
    <row r="34" spans="7:25" ht="16.5" x14ac:dyDescent="0.3">
      <c r="G34" s="6"/>
      <c r="H34" s="6"/>
      <c r="S34" s="10"/>
      <c r="T34" s="10"/>
      <c r="U34" s="31" t="s">
        <v>24</v>
      </c>
      <c r="V34" s="30">
        <f>V32-V33</f>
        <v>23</v>
      </c>
      <c r="W34" s="28"/>
      <c r="X34" s="31"/>
      <c r="Y34" s="30">
        <f>Y32-Y33</f>
        <v>23</v>
      </c>
    </row>
    <row r="35" spans="7:25" ht="16.5" x14ac:dyDescent="0.3">
      <c r="S35" s="10"/>
      <c r="T35" s="10"/>
      <c r="U35" s="32"/>
      <c r="V35" s="30">
        <f>V34-60</f>
        <v>-37</v>
      </c>
      <c r="W35" s="28"/>
      <c r="X35" s="32"/>
      <c r="Y35" s="30">
        <f>Y34-60</f>
        <v>-37</v>
      </c>
    </row>
    <row r="36" spans="7:25" ht="16.5" x14ac:dyDescent="0.3">
      <c r="S36" s="10"/>
      <c r="T36" s="10"/>
      <c r="U36" s="32" t="s">
        <v>25</v>
      </c>
      <c r="V36" s="33">
        <f>823*2800</f>
        <v>2304400</v>
      </c>
      <c r="W36" s="28"/>
      <c r="X36" s="32"/>
      <c r="Y36" s="33">
        <f>828*2800</f>
        <v>2318400</v>
      </c>
    </row>
    <row r="37" spans="7:25" ht="16.5" x14ac:dyDescent="0.3">
      <c r="S37" s="10"/>
      <c r="T37" s="10"/>
      <c r="U37" s="32" t="s">
        <v>26</v>
      </c>
      <c r="V37" s="30"/>
      <c r="W37" s="28"/>
      <c r="X37" s="32"/>
      <c r="Y37" s="30"/>
    </row>
    <row r="38" spans="7:25" ht="39" customHeight="1" x14ac:dyDescent="0.3">
      <c r="P38" s="42" t="s">
        <v>39</v>
      </c>
      <c r="U38" s="45"/>
      <c r="V38" s="30"/>
      <c r="W38" s="28"/>
      <c r="X38" s="32"/>
      <c r="Y38" s="30"/>
    </row>
    <row r="39" spans="7:25" ht="16.5" x14ac:dyDescent="0.3">
      <c r="U39" s="32" t="s">
        <v>27</v>
      </c>
      <c r="V39" s="34">
        <f>100-10</f>
        <v>90</v>
      </c>
      <c r="W39" s="28"/>
      <c r="X39" s="32"/>
      <c r="Y39" s="34">
        <f>100-10</f>
        <v>90</v>
      </c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26" t="s">
        <v>28</v>
      </c>
      <c r="V40" s="30">
        <f>V39*23/60</f>
        <v>34.5</v>
      </c>
      <c r="W40" s="28"/>
      <c r="X40" s="26"/>
      <c r="Y40" s="30">
        <f>Y39*23/60</f>
        <v>34.5</v>
      </c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26"/>
      <c r="V41" s="35">
        <f>V40%</f>
        <v>0.34499999999999997</v>
      </c>
      <c r="W41" s="28"/>
      <c r="X41" s="26"/>
      <c r="Y41" s="35">
        <f>Y40%</f>
        <v>0.34499999999999997</v>
      </c>
    </row>
    <row r="42" spans="7:25" ht="16.5" x14ac:dyDescent="0.3">
      <c r="R42" s="6" t="s">
        <v>18</v>
      </c>
      <c r="S42" s="16">
        <f>SUM(S41:S41)</f>
        <v>0</v>
      </c>
      <c r="U42" s="26" t="s">
        <v>29</v>
      </c>
      <c r="V42" s="36">
        <f>ROUND((V36*V41),0)</f>
        <v>795018</v>
      </c>
      <c r="W42" s="28"/>
      <c r="X42" s="26"/>
      <c r="Y42" s="36">
        <f>ROUND((Y36*Y41),0)</f>
        <v>799848</v>
      </c>
    </row>
    <row r="43" spans="7:25" ht="16.5" x14ac:dyDescent="0.3">
      <c r="R43" s="6" t="s">
        <v>13</v>
      </c>
      <c r="S43" s="16">
        <f>S42*90%</f>
        <v>0</v>
      </c>
      <c r="U43" s="26" t="s">
        <v>16</v>
      </c>
      <c r="V43" s="36">
        <v>828</v>
      </c>
      <c r="W43" s="28"/>
      <c r="X43" s="26"/>
      <c r="Y43" s="36">
        <v>1656</v>
      </c>
    </row>
    <row r="44" spans="7:25" ht="16.5" x14ac:dyDescent="0.3">
      <c r="R44" s="6" t="s">
        <v>19</v>
      </c>
      <c r="S44" s="16">
        <f>S42*80%</f>
        <v>0</v>
      </c>
      <c r="U44" s="32" t="s">
        <v>17</v>
      </c>
      <c r="V44" s="30">
        <v>32000</v>
      </c>
      <c r="W44" s="28"/>
      <c r="X44" s="32"/>
      <c r="Y44" s="30">
        <v>32000</v>
      </c>
    </row>
    <row r="45" spans="7:25" ht="16.5" x14ac:dyDescent="0.3">
      <c r="S45" s="10"/>
      <c r="T45" s="10"/>
      <c r="U45" s="32" t="s">
        <v>30</v>
      </c>
      <c r="V45" s="33">
        <f>V44*V43</f>
        <v>26496000</v>
      </c>
      <c r="W45" s="28"/>
      <c r="X45" s="32"/>
      <c r="Y45" s="33">
        <f>Y44*Y43</f>
        <v>52992000</v>
      </c>
    </row>
    <row r="46" spans="7:25" ht="16.5" x14ac:dyDescent="0.3">
      <c r="S46" s="10"/>
      <c r="T46" s="10"/>
      <c r="U46" s="37" t="s">
        <v>31</v>
      </c>
      <c r="V46" s="38">
        <f>V45-V42</f>
        <v>25700982</v>
      </c>
      <c r="W46" s="39"/>
      <c r="X46" s="37"/>
      <c r="Y46" s="38">
        <f>Y45-Y42</f>
        <v>52192152</v>
      </c>
    </row>
    <row r="47" spans="7:25" ht="16.5" x14ac:dyDescent="0.3">
      <c r="P47" s="13" t="s">
        <v>14</v>
      </c>
      <c r="S47" s="10"/>
      <c r="T47" s="11"/>
      <c r="U47" s="37" t="s">
        <v>32</v>
      </c>
      <c r="V47" s="38">
        <f>V46*0.9</f>
        <v>23130883.800000001</v>
      </c>
      <c r="W47" s="28"/>
      <c r="X47" s="37"/>
      <c r="Y47" s="38">
        <f>Y46*0.9</f>
        <v>46972936.800000004</v>
      </c>
    </row>
    <row r="48" spans="7:25" ht="16.5" x14ac:dyDescent="0.3">
      <c r="S48" s="11"/>
      <c r="T48" s="10"/>
      <c r="U48" s="37" t="s">
        <v>33</v>
      </c>
      <c r="V48" s="38">
        <f>V46*0.8</f>
        <v>20560785.600000001</v>
      </c>
      <c r="W48" s="28"/>
      <c r="X48" s="37"/>
      <c r="Y48" s="40">
        <f>Y46*0.8</f>
        <v>41753721.600000001</v>
      </c>
    </row>
    <row r="49" spans="15:25" ht="16.5" x14ac:dyDescent="0.3">
      <c r="S49" s="10"/>
      <c r="T49" s="10"/>
      <c r="U49" s="37" t="s">
        <v>34</v>
      </c>
      <c r="V49" s="41">
        <f>V46*0.025/12</f>
        <v>53543.712500000001</v>
      </c>
      <c r="W49" s="28"/>
      <c r="X49" s="37"/>
      <c r="Y49" s="41">
        <f>Y46*0.025/12</f>
        <v>108733.65000000001</v>
      </c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8"/>
      <c r="W50" s="20"/>
      <c r="X50" s="25"/>
      <c r="Y50" s="7"/>
    </row>
    <row r="51" spans="15:25" ht="15.75" x14ac:dyDescent="0.25">
      <c r="U51" s="21"/>
      <c r="V51" s="22"/>
      <c r="W51" s="23"/>
      <c r="X51" s="23"/>
    </row>
    <row r="52" spans="15:25" ht="15.75" x14ac:dyDescent="0.25">
      <c r="U52" s="17"/>
      <c r="V52" s="18"/>
      <c r="W52" s="20"/>
      <c r="X52" s="20"/>
    </row>
    <row r="53" spans="15:25" ht="15.75" x14ac:dyDescent="0.25">
      <c r="U53" s="24"/>
      <c r="V53" s="20"/>
      <c r="W53" s="19"/>
      <c r="X53" s="19"/>
    </row>
  </sheetData>
  <mergeCells count="2">
    <mergeCell ref="A12:R12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N44"/>
  <sheetViews>
    <sheetView zoomScaleNormal="100" workbookViewId="0">
      <selection activeCell="N37" sqref="N37"/>
    </sheetView>
  </sheetViews>
  <sheetFormatPr defaultRowHeight="15" x14ac:dyDescent="0.25"/>
  <cols>
    <col min="14" max="14" width="24" customWidth="1"/>
  </cols>
  <sheetData>
    <row r="33" spans="5:14" ht="9" customHeight="1" x14ac:dyDescent="0.25"/>
    <row r="34" spans="5:14" hidden="1" x14ac:dyDescent="0.25"/>
    <row r="36" spans="5:14" x14ac:dyDescent="0.25">
      <c r="N36">
        <v>17800000</v>
      </c>
    </row>
    <row r="37" spans="5:14" x14ac:dyDescent="0.25">
      <c r="N37">
        <v>1068000</v>
      </c>
    </row>
    <row r="38" spans="5:14" x14ac:dyDescent="0.25">
      <c r="N38">
        <v>30000</v>
      </c>
    </row>
    <row r="39" spans="5:14" x14ac:dyDescent="0.25">
      <c r="N39">
        <f>N36+N37+N38</f>
        <v>18898000</v>
      </c>
    </row>
    <row r="44" spans="5:14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M38:M41"/>
  <sheetViews>
    <sheetView topLeftCell="A6" workbookViewId="0">
      <selection activeCell="X37" sqref="X37"/>
    </sheetView>
  </sheetViews>
  <sheetFormatPr defaultRowHeight="15" x14ac:dyDescent="0.25"/>
  <cols>
    <col min="13" max="13" width="27.28515625" customWidth="1"/>
  </cols>
  <sheetData>
    <row r="38" spans="13:13" x14ac:dyDescent="0.25">
      <c r="M38">
        <v>17200000</v>
      </c>
    </row>
    <row r="39" spans="13:13" x14ac:dyDescent="0.25">
      <c r="M39">
        <v>1032000</v>
      </c>
    </row>
    <row r="40" spans="13:13" x14ac:dyDescent="0.25">
      <c r="M40">
        <v>30000</v>
      </c>
    </row>
    <row r="41" spans="13:13" x14ac:dyDescent="0.25">
      <c r="M41">
        <f>M38+M39+M40</f>
        <v>18262000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2023-12-04T08:55:57Z</dcterms:modified>
</cp:coreProperties>
</file>