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eha Vidhyadhar Kamat\"/>
    </mc:Choice>
  </mc:AlternateContent>
  <xr:revisionPtr revIDLastSave="0" documentId="13_ncr:1_{5B951D54-E311-44D7-A936-4B59892F7E09}" xr6:coauthVersionLast="36" xr6:coauthVersionMax="36" xr10:uidLastSave="{00000000-0000-0000-0000-000000000000}"/>
  <bookViews>
    <workbookView xWindow="0" yWindow="0" windowWidth="1401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6" i="4" l="1"/>
  <c r="Q7" i="4"/>
  <c r="Q9" i="4"/>
  <c r="C3" i="4"/>
  <c r="C4" i="4"/>
  <c r="C5" i="4"/>
  <c r="C6" i="4"/>
  <c r="C8" i="4"/>
  <c r="C10" i="4"/>
  <c r="C11" i="4"/>
  <c r="C12" i="4"/>
  <c r="C13" i="4"/>
  <c r="C14" i="4"/>
  <c r="C15" i="4"/>
  <c r="C2" i="4"/>
  <c r="Q26" i="4"/>
  <c r="Q25" i="4"/>
  <c r="Q24" i="4"/>
  <c r="Q23" i="4"/>
  <c r="Q22" i="4"/>
  <c r="Q21" i="4"/>
  <c r="H20" i="4"/>
  <c r="H29" i="4"/>
  <c r="I18" i="4"/>
  <c r="Q12" i="4" l="1"/>
  <c r="P12" i="4"/>
  <c r="P11" i="4"/>
  <c r="Q11" i="4" s="1"/>
  <c r="Q10" i="4"/>
  <c r="P10" i="4"/>
  <c r="Q8" i="4"/>
  <c r="P8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<sst xmlns="http://schemas.openxmlformats.org/spreadsheetml/2006/main" count="37" uniqueCount="29">
  <si>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</si>
  <si>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</si>
  <si>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</si>
  <si>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</si>
  <si>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</si>
  <si>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</si>
  <si>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</si>
  <si>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</si>
  <si>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</si>
  <si>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</si>
  <si>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</si>
  <si>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</si>
  <si>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</si>
  <si>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</si>
  <si>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agreement  - 2023</t>
  </si>
  <si>
    <t>av</t>
  </si>
  <si>
    <t>sd</t>
  </si>
  <si>
    <t>rd</t>
  </si>
  <si>
    <t>bv</t>
  </si>
  <si>
    <t>rate</t>
  </si>
  <si>
    <t>fmv</t>
  </si>
  <si>
    <t>mca</t>
  </si>
  <si>
    <t>mantri park</t>
  </si>
  <si>
    <t>OC - 2012</t>
  </si>
  <si>
    <t>15000 to 20000 on ca</t>
  </si>
  <si>
    <t>15000/- on bua</t>
  </si>
  <si>
    <t>sigma</t>
  </si>
  <si>
    <t>gv</t>
  </si>
  <si>
    <t>Flat No. 304, 3rd Floor, lavender , Mantri Park CHSL, Dindoshi, Off Filam City Road, Village - Malad, Gorgaon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</si>
</sst>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183042</xdr:colOff>
      <xdr:row>41</xdr:row>
      <xdr:rowOff>10553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538EC-D379-49CE-911C-7458BF49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13442" cy="7363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430642</xdr:colOff>
      <xdr:row>41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82EA1-9087-4865-A84B-03CC5CB6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451442" cy="6754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544702</xdr:colOff>
      <xdr:row>34</xdr:row>
      <xdr:rowOff>77088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871028-CA20-40BC-80E7-6EF05E005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36702" cy="6363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392281</xdr:colOff>
      <xdr:row>33</xdr:row>
      <xdr:rowOff>96068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3E3425-D978-4498-AA4B-7CD717BF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84281" cy="5858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106236</xdr:colOff>
      <xdr:row>54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E7FDE7-E9B0-4D76-A936-CDACB5BF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469436" cy="9050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78338</xdr:colOff>
      <xdr:row>28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D35F6-C87A-40C2-B315-6E61AEF2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318338" cy="53537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25F89-1C50-4FB2-ACF5-899527E2C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325937</xdr:colOff>
      <xdr:row>27</xdr:row>
      <xdr:rowOff>143586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0CF36-63F4-4475-9257-D5B66F3A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56337" cy="5096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B2*1.08</f>
        <v>432</v>
      </c>
      <c r="D2" s="4">
        <f t="shared" ref="D2:D13" si="2">C2*1.2</f>
        <v>518.4</v>
      </c>
      <c r="E2" s="5">
        <f t="shared" ref="E2:E13" si="3">R2</f>
        <v>8700000</v>
      </c>
      <c r="F2" s="10">
        <f t="shared" ref="F2:F13" si="4">ROUND((E2/B2),0)</f>
        <v>21750</v>
      </c>
      <c r="G2" s="10">
        <f t="shared" ref="G2:G13" si="5">ROUND((E2/C2),0)</f>
        <v>20139</v>
      </c>
      <c r="H2" s="10">
        <f t="shared" ref="H2:H13" si="6">ROUND((E2/D2),0)</f>
        <v>16782</v>
      </c>
      <c r="I2" s="4" t="e">
        <f>#REF!</f>
        <v>#REF!</v>
      </c>
      <c r="J2" s="4" t="str">
        <f t="shared" ref="J2:J13" si="7">S2</f>
        <v>mantri park</v>
      </c>
      <c r="O2">
        <v>0</v>
      </c>
      <c r="P2">
        <f t="shared" ref="P2:P12" si="8">O2/1.2</f>
        <v>0</v>
      </c>
      <c r="Q2">
        <v>400</v>
      </c>
      <c r="R2" s="2">
        <v>8700000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B3*1.08</f>
        <v>518.40000000000009</v>
      </c>
      <c r="D3" s="4">
        <f t="shared" si="2"/>
        <v>622.08000000000004</v>
      </c>
      <c r="E3" s="5">
        <f t="shared" si="3"/>
        <v>8800000</v>
      </c>
      <c r="F3" s="10">
        <f t="shared" si="4"/>
        <v>18333</v>
      </c>
      <c r="G3" s="15">
        <f t="shared" si="5"/>
        <v>16975</v>
      </c>
      <c r="H3" s="10">
        <f t="shared" si="6"/>
        <v>14146</v>
      </c>
      <c r="I3" s="4" t="e">
        <f>#REF!</f>
        <v>#REF!</v>
      </c>
      <c r="J3" s="4" t="str">
        <f t="shared" si="7"/>
        <v>mantri park</v>
      </c>
      <c r="O3">
        <v>0</v>
      </c>
      <c r="P3">
        <f t="shared" si="8"/>
        <v>0</v>
      </c>
      <c r="Q3">
        <v>480</v>
      </c>
      <c r="R3" s="2">
        <v>8800000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400</v>
      </c>
      <c r="C4" s="4">
        <f t="shared" si="9"/>
        <v>432</v>
      </c>
      <c r="D4" s="4">
        <f t="shared" si="2"/>
        <v>518.4</v>
      </c>
      <c r="E4" s="5">
        <f t="shared" si="3"/>
        <v>9500000</v>
      </c>
      <c r="F4" s="10">
        <f t="shared" si="4"/>
        <v>23750</v>
      </c>
      <c r="G4" s="10">
        <f t="shared" si="5"/>
        <v>21991</v>
      </c>
      <c r="H4" s="10">
        <f t="shared" si="6"/>
        <v>18326</v>
      </c>
      <c r="I4" s="4" t="e">
        <f>#REF!</f>
        <v>#REF!</v>
      </c>
      <c r="J4" s="4" t="str">
        <f t="shared" si="7"/>
        <v>mantri park</v>
      </c>
      <c r="O4">
        <v>0</v>
      </c>
      <c r="P4">
        <f t="shared" si="8"/>
        <v>0</v>
      </c>
      <c r="Q4">
        <v>400</v>
      </c>
      <c r="R4" s="2">
        <v>9500000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481</v>
      </c>
      <c r="C5" s="4">
        <f t="shared" si="9"/>
        <v>519.48</v>
      </c>
      <c r="D5" s="4">
        <f t="shared" si="2"/>
        <v>623.37599999999998</v>
      </c>
      <c r="E5" s="5">
        <f t="shared" si="3"/>
        <v>9000000</v>
      </c>
      <c r="F5" s="10">
        <f t="shared" si="4"/>
        <v>18711</v>
      </c>
      <c r="G5" s="15">
        <f t="shared" si="5"/>
        <v>17325</v>
      </c>
      <c r="H5" s="10">
        <f t="shared" si="6"/>
        <v>14438</v>
      </c>
      <c r="I5" s="4" t="e">
        <f>#REF!</f>
        <v>#REF!</v>
      </c>
      <c r="J5" s="4" t="str">
        <f t="shared" si="7"/>
        <v>mantri park</v>
      </c>
      <c r="O5">
        <v>0</v>
      </c>
      <c r="P5">
        <f t="shared" si="8"/>
        <v>0</v>
      </c>
      <c r="Q5">
        <v>481</v>
      </c>
      <c r="R5" s="2">
        <v>9000000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540</v>
      </c>
      <c r="D6" s="4">
        <f t="shared" si="2"/>
        <v>648</v>
      </c>
      <c r="E6" s="5">
        <f t="shared" si="3"/>
        <v>8500000</v>
      </c>
      <c r="F6" s="10">
        <f t="shared" si="4"/>
        <v>17000</v>
      </c>
      <c r="G6" s="15">
        <f t="shared" si="5"/>
        <v>15741</v>
      </c>
      <c r="H6" s="10">
        <f t="shared" si="6"/>
        <v>13117</v>
      </c>
      <c r="I6" s="4" t="e">
        <f>#REF!</f>
        <v>#REF!</v>
      </c>
      <c r="J6" s="4" t="str">
        <f t="shared" si="7"/>
        <v>mantri park</v>
      </c>
      <c r="O6">
        <v>0</v>
      </c>
      <c r="P6">
        <f t="shared" si="8"/>
        <v>0</v>
      </c>
      <c r="Q6">
        <v>500</v>
      </c>
      <c r="R6" s="2">
        <v>8500000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499.99999999999994</v>
      </c>
      <c r="C7" s="4">
        <f t="shared" si="9"/>
        <v>540</v>
      </c>
      <c r="D7" s="4">
        <f t="shared" si="2"/>
        <v>648</v>
      </c>
      <c r="E7" s="5">
        <f t="shared" si="3"/>
        <v>8500000</v>
      </c>
      <c r="F7" s="10">
        <f t="shared" si="4"/>
        <v>17000</v>
      </c>
      <c r="G7" s="15">
        <f t="shared" si="5"/>
        <v>15741</v>
      </c>
      <c r="H7" s="10">
        <f t="shared" si="6"/>
        <v>13117</v>
      </c>
      <c r="I7" s="4" t="e">
        <f>#REF!</f>
        <v>#REF!</v>
      </c>
      <c r="J7" s="4" t="str">
        <f t="shared" si="7"/>
        <v>mantri park</v>
      </c>
      <c r="O7">
        <v>0</v>
      </c>
      <c r="P7">
        <v>540</v>
      </c>
      <c r="Q7">
        <f>P7/1.08</f>
        <v>499.99999999999994</v>
      </c>
      <c r="R7" s="2">
        <v>8500000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 t="str">
        <f t="shared" si="3"/>
        <v>15000/- on bua</v>
      </c>
      <c r="F8" s="10" t="e">
        <f t="shared" si="4"/>
        <v>#VALUE!</v>
      </c>
      <c r="G8" s="10" t="e">
        <f t="shared" si="5"/>
        <v>#VALUE!</v>
      </c>
      <c r="H8" s="10" t="e">
        <f t="shared" si="6"/>
        <v>#VALUE!</v>
      </c>
      <c r="I8" s="4" t="e">
        <f>#REF!</f>
        <v>#REF!</v>
      </c>
      <c r="J8" s="4" t="str">
        <f t="shared" si="7"/>
        <v>sigma</v>
      </c>
      <c r="O8">
        <v>0</v>
      </c>
      <c r="P8">
        <f t="shared" si="8"/>
        <v>0</v>
      </c>
      <c r="Q8">
        <f t="shared" ref="Q2:Q12" si="10">P8/1.2</f>
        <v>0</v>
      </c>
      <c r="R8" s="2" t="s">
        <v>25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525.92592592592587</v>
      </c>
      <c r="C9" s="4">
        <f t="shared" si="9"/>
        <v>568</v>
      </c>
      <c r="D9" s="4">
        <f t="shared" si="2"/>
        <v>681.6</v>
      </c>
      <c r="E9" s="5">
        <f t="shared" si="3"/>
        <v>8900000</v>
      </c>
      <c r="F9" s="10">
        <f t="shared" si="4"/>
        <v>16923</v>
      </c>
      <c r="G9" s="10">
        <f t="shared" si="5"/>
        <v>15669</v>
      </c>
      <c r="H9" s="10">
        <f t="shared" si="6"/>
        <v>13058</v>
      </c>
      <c r="I9" s="4" t="e">
        <f>#REF!</f>
        <v>#REF!</v>
      </c>
      <c r="J9" s="4">
        <f t="shared" si="7"/>
        <v>0</v>
      </c>
      <c r="O9">
        <v>0</v>
      </c>
      <c r="P9">
        <v>568</v>
      </c>
      <c r="Q9">
        <f>P9/1.08</f>
        <v>525.92592592592587</v>
      </c>
      <c r="R9" s="2">
        <v>8900000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28</v>
      </c>
    </row>
    <row r="18" spans="7:24" x14ac:dyDescent="0.25">
      <c r="G18" t="s">
        <v>13</v>
      </c>
      <c r="H18">
        <v>568</v>
      </c>
      <c r="I18">
        <f>52.75*10.764</f>
        <v>567.80099999999993</v>
      </c>
    </row>
    <row r="19" spans="7:24" x14ac:dyDescent="0.25">
      <c r="G19" t="s">
        <v>19</v>
      </c>
      <c r="H19">
        <v>16500</v>
      </c>
    </row>
    <row r="20" spans="7:24" x14ac:dyDescent="0.25">
      <c r="G20" t="s">
        <v>20</v>
      </c>
      <c r="H20">
        <f>H19*H18</f>
        <v>9372000</v>
      </c>
      <c r="O20" t="s">
        <v>21</v>
      </c>
    </row>
    <row r="21" spans="7:24" x14ac:dyDescent="0.25">
      <c r="O21">
        <v>12.51</v>
      </c>
      <c r="P21">
        <v>2.84</v>
      </c>
      <c r="Q21">
        <f>P21*O21</f>
        <v>35.528399999999998</v>
      </c>
    </row>
    <row r="22" spans="7:24" x14ac:dyDescent="0.25">
      <c r="G22" s="6"/>
      <c r="H22" s="6"/>
      <c r="O22">
        <v>13.22</v>
      </c>
      <c r="P22">
        <v>11.87</v>
      </c>
      <c r="Q22">
        <f t="shared" ref="Q22:Q24" si="21">P22*O22</f>
        <v>156.92140000000001</v>
      </c>
    </row>
    <row r="23" spans="7:24" x14ac:dyDescent="0.25">
      <c r="O23">
        <v>7.99</v>
      </c>
      <c r="P23">
        <v>3.48</v>
      </c>
      <c r="Q23">
        <f t="shared" si="21"/>
        <v>27.805199999999999</v>
      </c>
    </row>
    <row r="24" spans="7:24" x14ac:dyDescent="0.25">
      <c r="O24">
        <v>16.93</v>
      </c>
      <c r="P24" s="11">
        <v>18.02</v>
      </c>
      <c r="Q24">
        <f t="shared" si="21"/>
        <v>305.07859999999999</v>
      </c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P25" s="11"/>
      <c r="Q25" s="14">
        <f>SUM(Q21:Q24)</f>
        <v>525.33359999999993</v>
      </c>
      <c r="R25" s="14">
        <v>15000</v>
      </c>
      <c r="T25" s="14"/>
      <c r="U25" s="14"/>
      <c r="V25" s="11"/>
      <c r="W25" s="11"/>
      <c r="X25" s="11"/>
    </row>
    <row r="26" spans="7:24" x14ac:dyDescent="0.25">
      <c r="G26" t="s">
        <v>15</v>
      </c>
      <c r="H26">
        <v>7000000</v>
      </c>
      <c r="P26" s="11"/>
      <c r="Q26" s="11">
        <f>H18/Q25</f>
        <v>1.0812177252701904</v>
      </c>
      <c r="R26" s="11">
        <f>R25*Q25</f>
        <v>7880003.9999999991</v>
      </c>
      <c r="T26" s="11"/>
      <c r="U26" s="11"/>
      <c r="V26" s="11"/>
      <c r="W26" s="11"/>
      <c r="X26" s="11"/>
    </row>
    <row r="27" spans="7:24" x14ac:dyDescent="0.25">
      <c r="G27" t="s">
        <v>16</v>
      </c>
      <c r="H27">
        <v>417000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f>H28+H27+H26</f>
        <v>7447000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27</v>
      </c>
      <c r="H30">
        <v>8338825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23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24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2023-12-07T05:53:50Z</dcterms:modified>
</cp:coreProperties>
</file>