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Chetan\Desktop\Abhijeet Pardeshi\"/>
    </mc:Choice>
  </mc:AlternateContent>
  <bookViews>
    <workbookView xWindow="0" yWindow="0" windowWidth="2370" windowHeight="0" activeTab="2"/>
  </bookViews>
  <sheets>
    <sheet name="Depreciation" sheetId="1" r:id="rId1"/>
    <sheet name="Sale plan" sheetId="2" r:id="rId2"/>
    <sheet name="Calculation" sheetId="3" r:id="rId3"/>
    <sheet name="20-20" sheetId="4" r:id="rId4"/>
    <sheet name="Sheet1" sheetId="5" r:id="rId5"/>
    <sheet name="Sheet2" sheetId="6" r:id="rId6"/>
    <sheet name="Sheet3" sheetId="7" r:id="rId7"/>
    <sheet name="Sheet5" sheetId="10" r:id="rId8"/>
    <sheet name="Sheet4" sheetId="8" r:id="rId9"/>
    <sheet name="MB" sheetId="9" r:id="rId10"/>
  </sheets>
  <calcPr calcId="152511"/>
  <extLst>
    <ext uri="GoogleSheetsCustomDataVersion2">
      <go:sheetsCustomData xmlns:go="http://customooxmlschemas.google.com/" r:id="rId13" roundtripDataChecksum="Mc4iLB6orgFJQn8Z3jTq34P7Tyas6lW6RA8jJmJ6SF8="/>
    </ext>
  </extLst>
</workbook>
</file>

<file path=xl/calcChain.xml><?xml version="1.0" encoding="utf-8"?>
<calcChain xmlns="http://schemas.openxmlformats.org/spreadsheetml/2006/main">
  <c r="D31" i="3" l="1"/>
  <c r="D28" i="3"/>
  <c r="N24" i="9"/>
  <c r="M24" i="9"/>
  <c r="I22" i="9"/>
  <c r="J16" i="9"/>
  <c r="J15" i="9"/>
  <c r="J11" i="9"/>
  <c r="J10" i="9"/>
  <c r="J9" i="9"/>
  <c r="J8" i="9"/>
  <c r="J7" i="9"/>
  <c r="J6" i="9"/>
  <c r="I31" i="4"/>
  <c r="G31" i="4"/>
  <c r="I23" i="4"/>
  <c r="P19" i="4"/>
  <c r="Q19" i="4" s="1"/>
  <c r="B19" i="4" s="1"/>
  <c r="C19" i="4" s="1"/>
  <c r="J19" i="4"/>
  <c r="I19" i="4"/>
  <c r="E19" i="4"/>
  <c r="A19" i="4"/>
  <c r="P18" i="4"/>
  <c r="Q18" i="4" s="1"/>
  <c r="B18" i="4" s="1"/>
  <c r="J18" i="4"/>
  <c r="I18" i="4"/>
  <c r="E18" i="4"/>
  <c r="A18" i="4"/>
  <c r="P17" i="4"/>
  <c r="Q17" i="4" s="1"/>
  <c r="J17" i="4"/>
  <c r="I17" i="4"/>
  <c r="E17" i="4"/>
  <c r="B17" i="4"/>
  <c r="F17" i="4" s="1"/>
  <c r="A17" i="4"/>
  <c r="P16" i="4"/>
  <c r="Q16" i="4" s="1"/>
  <c r="B16" i="4" s="1"/>
  <c r="F16" i="4" s="1"/>
  <c r="J16" i="4"/>
  <c r="I16" i="4"/>
  <c r="E16" i="4"/>
  <c r="A16" i="4"/>
  <c r="P15" i="4"/>
  <c r="Q15" i="4" s="1"/>
  <c r="B15" i="4" s="1"/>
  <c r="C15" i="4" s="1"/>
  <c r="J15" i="4"/>
  <c r="I15" i="4"/>
  <c r="E15" i="4"/>
  <c r="A15" i="4"/>
  <c r="P14" i="4"/>
  <c r="Q14" i="4" s="1"/>
  <c r="B14" i="4" s="1"/>
  <c r="J14" i="4"/>
  <c r="I14" i="4"/>
  <c r="E14" i="4"/>
  <c r="A14" i="4"/>
  <c r="P13" i="4"/>
  <c r="Q13" i="4" s="1"/>
  <c r="J13" i="4"/>
  <c r="I13" i="4"/>
  <c r="E13" i="4"/>
  <c r="B13" i="4"/>
  <c r="C13" i="4" s="1"/>
  <c r="A13" i="4"/>
  <c r="P12" i="4"/>
  <c r="Q12" i="4" s="1"/>
  <c r="B12" i="4" s="1"/>
  <c r="J12" i="4"/>
  <c r="I12" i="4"/>
  <c r="E12" i="4"/>
  <c r="C12" i="4"/>
  <c r="D12" i="4" s="1"/>
  <c r="A12" i="4"/>
  <c r="P11" i="4"/>
  <c r="Q11" i="4" s="1"/>
  <c r="B11" i="4" s="1"/>
  <c r="C11" i="4" s="1"/>
  <c r="D11" i="4" s="1"/>
  <c r="J11" i="4"/>
  <c r="I11" i="4"/>
  <c r="E11" i="4"/>
  <c r="A11" i="4"/>
  <c r="P10" i="4"/>
  <c r="Q10" i="4" s="1"/>
  <c r="B10" i="4" s="1"/>
  <c r="J10" i="4"/>
  <c r="I10" i="4"/>
  <c r="E10" i="4"/>
  <c r="A10" i="4"/>
  <c r="P9" i="4"/>
  <c r="Q9" i="4" s="1"/>
  <c r="J9" i="4"/>
  <c r="I9" i="4"/>
  <c r="E9" i="4"/>
  <c r="B9" i="4"/>
  <c r="C9" i="4" s="1"/>
  <c r="A9" i="4"/>
  <c r="P8" i="4"/>
  <c r="Q8" i="4" s="1"/>
  <c r="B8" i="4" s="1"/>
  <c r="J8" i="4"/>
  <c r="I8" i="4"/>
  <c r="E8" i="4"/>
  <c r="C8" i="4"/>
  <c r="D8" i="4" s="1"/>
  <c r="A8" i="4"/>
  <c r="P7" i="4"/>
  <c r="Q7" i="4" s="1"/>
  <c r="B7" i="4" s="1"/>
  <c r="C7" i="4" s="1"/>
  <c r="D7" i="4" s="1"/>
  <c r="J7" i="4"/>
  <c r="I7" i="4"/>
  <c r="E7" i="4"/>
  <c r="A7" i="4"/>
  <c r="P6" i="4"/>
  <c r="Q6" i="4" s="1"/>
  <c r="B6" i="4" s="1"/>
  <c r="J6" i="4"/>
  <c r="I6" i="4"/>
  <c r="E6" i="4"/>
  <c r="A6" i="4"/>
  <c r="Q5" i="4"/>
  <c r="J5" i="4"/>
  <c r="I5" i="4"/>
  <c r="E5" i="4"/>
  <c r="B5" i="4"/>
  <c r="C5" i="4" s="1"/>
  <c r="D5" i="4" s="1"/>
  <c r="H5" i="4" s="1"/>
  <c r="A5" i="4"/>
  <c r="Q4" i="4"/>
  <c r="B4" i="4" s="1"/>
  <c r="C4" i="4" s="1"/>
  <c r="D4" i="4" s="1"/>
  <c r="J4" i="4"/>
  <c r="I4" i="4"/>
  <c r="E4" i="4"/>
  <c r="A4" i="4"/>
  <c r="P3" i="4"/>
  <c r="Q3" i="4" s="1"/>
  <c r="B3" i="4" s="1"/>
  <c r="C3" i="4" s="1"/>
  <c r="J3" i="4"/>
  <c r="I3" i="4"/>
  <c r="E3" i="4"/>
  <c r="A3" i="4"/>
  <c r="Q2" i="4"/>
  <c r="J2" i="4"/>
  <c r="I2" i="4"/>
  <c r="E2" i="4"/>
  <c r="D2" i="4"/>
  <c r="H2" i="4" s="1"/>
  <c r="B2" i="4"/>
  <c r="C2" i="4" s="1"/>
  <c r="G2" i="4" s="1"/>
  <c r="A2" i="4"/>
  <c r="C84" i="3"/>
  <c r="D23" i="3"/>
  <c r="C23" i="3"/>
  <c r="C10" i="3"/>
  <c r="C11" i="3" s="1"/>
  <c r="C6" i="3"/>
  <c r="C5" i="3"/>
  <c r="C14" i="3" s="1"/>
  <c r="I30" i="2"/>
  <c r="H30" i="2"/>
  <c r="F30" i="2"/>
  <c r="E30" i="2"/>
  <c r="G30" i="2" s="1"/>
  <c r="O29" i="2"/>
  <c r="H29" i="2"/>
  <c r="F29" i="2"/>
  <c r="E29" i="2"/>
  <c r="G29" i="2" s="1"/>
  <c r="I29" i="2" s="1"/>
  <c r="G28" i="2"/>
  <c r="F28" i="2"/>
  <c r="I28" i="2" s="1"/>
  <c r="E28" i="2"/>
  <c r="H28" i="2" s="1"/>
  <c r="I27" i="2"/>
  <c r="H27" i="2"/>
  <c r="G27" i="2"/>
  <c r="F27" i="2"/>
  <c r="E27" i="2"/>
  <c r="I26" i="2"/>
  <c r="G26" i="2"/>
  <c r="F26" i="2"/>
  <c r="E26" i="2"/>
  <c r="H26" i="2" s="1"/>
  <c r="I25" i="2"/>
  <c r="G25" i="2"/>
  <c r="F25" i="2"/>
  <c r="E25" i="2"/>
  <c r="H25" i="2" s="1"/>
  <c r="G24" i="2"/>
  <c r="F24" i="2"/>
  <c r="I24" i="2" s="1"/>
  <c r="E24" i="2"/>
  <c r="H24" i="2" s="1"/>
  <c r="I23" i="2"/>
  <c r="G23" i="2"/>
  <c r="F23" i="2"/>
  <c r="E23" i="2"/>
  <c r="H23" i="2" s="1"/>
  <c r="F22" i="2"/>
  <c r="H22" i="2" s="1"/>
  <c r="I22" i="2" s="1"/>
  <c r="E22" i="2"/>
  <c r="G22" i="2" s="1"/>
  <c r="H21" i="2"/>
  <c r="G21" i="2"/>
  <c r="I21" i="2" s="1"/>
  <c r="F21" i="2"/>
  <c r="E21" i="2"/>
  <c r="G20" i="2"/>
  <c r="I20" i="2" s="1"/>
  <c r="F20" i="2"/>
  <c r="H20" i="2" s="1"/>
  <c r="E20" i="2"/>
  <c r="I19" i="2"/>
  <c r="H19" i="2"/>
  <c r="F19" i="2"/>
  <c r="E19" i="2"/>
  <c r="G19" i="2" s="1"/>
  <c r="N18" i="2"/>
  <c r="H18" i="2"/>
  <c r="G18" i="2"/>
  <c r="I18" i="2" s="1"/>
  <c r="F18" i="2"/>
  <c r="E18" i="2"/>
  <c r="N17" i="2"/>
  <c r="H17" i="2"/>
  <c r="G17" i="2"/>
  <c r="F17" i="2"/>
  <c r="E17" i="2"/>
  <c r="N16" i="2"/>
  <c r="F16" i="2"/>
  <c r="H16" i="2" s="1"/>
  <c r="E16" i="2"/>
  <c r="G16" i="2" s="1"/>
  <c r="I16" i="2" s="1"/>
  <c r="N15" i="2"/>
  <c r="H15" i="2"/>
  <c r="I15" i="2" s="1"/>
  <c r="F15" i="2"/>
  <c r="E15" i="2"/>
  <c r="G15" i="2" s="1"/>
  <c r="H14" i="2"/>
  <c r="G14" i="2"/>
  <c r="F14" i="2"/>
  <c r="E14" i="2"/>
  <c r="N13" i="2"/>
  <c r="G13" i="2"/>
  <c r="F13" i="2"/>
  <c r="H13" i="2" s="1"/>
  <c r="I13" i="2" s="1"/>
  <c r="E13" i="2"/>
  <c r="N12" i="2"/>
  <c r="F12" i="2"/>
  <c r="H12" i="2" s="1"/>
  <c r="I12" i="2" s="1"/>
  <c r="E12" i="2"/>
  <c r="G12" i="2" s="1"/>
  <c r="N11" i="2"/>
  <c r="H11" i="2"/>
  <c r="G11" i="2"/>
  <c r="I11" i="2" s="1"/>
  <c r="F11" i="2"/>
  <c r="E11" i="2"/>
  <c r="N10" i="2"/>
  <c r="G10" i="2"/>
  <c r="F10" i="2"/>
  <c r="H10" i="2" s="1"/>
  <c r="E10" i="2"/>
  <c r="N9" i="2"/>
  <c r="G9" i="2"/>
  <c r="I9" i="2" s="1"/>
  <c r="F9" i="2"/>
  <c r="H9" i="2" s="1"/>
  <c r="E9" i="2"/>
  <c r="N8" i="2"/>
  <c r="I8" i="2"/>
  <c r="F8" i="2"/>
  <c r="H8" i="2" s="1"/>
  <c r="E8" i="2"/>
  <c r="G8" i="2" s="1"/>
  <c r="N7" i="2"/>
  <c r="H7" i="2"/>
  <c r="G7" i="2"/>
  <c r="F7" i="2"/>
  <c r="E7" i="2"/>
  <c r="N6" i="2"/>
  <c r="G6" i="2"/>
  <c r="F6" i="2"/>
  <c r="H6" i="2" s="1"/>
  <c r="E6" i="2"/>
  <c r="N5" i="2"/>
  <c r="G5" i="2"/>
  <c r="I5" i="2" s="1"/>
  <c r="F5" i="2"/>
  <c r="H5" i="2" s="1"/>
  <c r="E5" i="2"/>
  <c r="H4" i="2"/>
  <c r="F4" i="2"/>
  <c r="E4" i="2"/>
  <c r="G4" i="2" s="1"/>
  <c r="I4" i="2" s="1"/>
  <c r="W3" i="2"/>
  <c r="V3" i="2"/>
  <c r="H3" i="2"/>
  <c r="G3" i="2"/>
  <c r="I3" i="2" s="1"/>
  <c r="F3" i="2"/>
  <c r="E3" i="2"/>
  <c r="G2" i="2"/>
  <c r="I2" i="2" s="1"/>
  <c r="J2" i="2" s="1"/>
  <c r="J3" i="2" s="1"/>
  <c r="F2" i="2"/>
  <c r="H2" i="2" s="1"/>
  <c r="E2" i="2"/>
  <c r="C18" i="1"/>
  <c r="C14" i="1"/>
  <c r="C15" i="1" s="1"/>
  <c r="P11" i="1"/>
  <c r="P12" i="1" s="1"/>
  <c r="P13" i="1" s="1"/>
  <c r="P14" i="1" s="1"/>
  <c r="P15" i="1" s="1"/>
  <c r="P16" i="1" s="1"/>
  <c r="P17" i="1" s="1"/>
  <c r="P18" i="1" s="1"/>
  <c r="P19" i="1" s="1"/>
  <c r="P20" i="1" s="1"/>
  <c r="P21" i="1" s="1"/>
  <c r="P22" i="1" s="1"/>
  <c r="P23" i="1" s="1"/>
  <c r="P24" i="1" s="1"/>
  <c r="P25" i="1" s="1"/>
  <c r="P26" i="1" s="1"/>
  <c r="P27" i="1" s="1"/>
  <c r="P28" i="1" s="1"/>
  <c r="P29" i="1" s="1"/>
  <c r="P30" i="1" s="1"/>
  <c r="P31" i="1" s="1"/>
  <c r="P32" i="1" s="1"/>
  <c r="P33" i="1" s="1"/>
  <c r="P34" i="1" s="1"/>
  <c r="P35" i="1" s="1"/>
  <c r="P36" i="1" s="1"/>
  <c r="P37" i="1" s="1"/>
  <c r="P38" i="1" s="1"/>
  <c r="P39" i="1" s="1"/>
  <c r="P40" i="1" s="1"/>
  <c r="P41" i="1" s="1"/>
  <c r="P42" i="1" s="1"/>
  <c r="P43" i="1" s="1"/>
  <c r="P44" i="1" s="1"/>
  <c r="P45" i="1" s="1"/>
  <c r="P46" i="1" s="1"/>
  <c r="P47" i="1" s="1"/>
  <c r="P48" i="1" s="1"/>
  <c r="P49" i="1" s="1"/>
  <c r="P50" i="1" s="1"/>
  <c r="P51" i="1" s="1"/>
  <c r="P52" i="1" s="1"/>
  <c r="P53" i="1" s="1"/>
  <c r="P54" i="1" s="1"/>
  <c r="P55" i="1" s="1"/>
  <c r="P56" i="1" s="1"/>
  <c r="P57" i="1" s="1"/>
  <c r="P58" i="1" s="1"/>
  <c r="P59" i="1" s="1"/>
  <c r="P60" i="1" s="1"/>
  <c r="P61" i="1" s="1"/>
  <c r="P62" i="1" s="1"/>
  <c r="P63" i="1" s="1"/>
  <c r="P10" i="1"/>
  <c r="D8" i="1"/>
  <c r="C5" i="1"/>
  <c r="E5" i="1" s="1"/>
  <c r="E3" i="1"/>
  <c r="D9" i="4" l="1"/>
  <c r="G9" i="4"/>
  <c r="C18" i="4"/>
  <c r="F18" i="4"/>
  <c r="C10" i="4"/>
  <c r="F10" i="4"/>
  <c r="D13" i="4"/>
  <c r="G13" i="4"/>
  <c r="J4" i="2"/>
  <c r="J5" i="2" s="1"/>
  <c r="D3" i="4"/>
  <c r="H3" i="4" s="1"/>
  <c r="G3" i="4"/>
  <c r="C6" i="4"/>
  <c r="F6" i="4"/>
  <c r="C14" i="4"/>
  <c r="F14" i="4"/>
  <c r="H8" i="4"/>
  <c r="G8" i="4"/>
  <c r="F8" i="4"/>
  <c r="H12" i="4"/>
  <c r="G12" i="4"/>
  <c r="F12" i="4"/>
  <c r="C7" i="1"/>
  <c r="D9" i="1" s="1"/>
  <c r="C10" i="1" s="1"/>
  <c r="E10" i="1" s="1"/>
  <c r="C17" i="1" s="1"/>
  <c r="C12" i="3"/>
  <c r="C13" i="3"/>
  <c r="C16" i="3" s="1"/>
  <c r="C19" i="3" s="1"/>
  <c r="C20" i="3" s="1"/>
  <c r="B20" i="3" s="1"/>
  <c r="H7" i="4"/>
  <c r="G7" i="4"/>
  <c r="H11" i="4"/>
  <c r="G11" i="4"/>
  <c r="H15" i="4"/>
  <c r="D15" i="4"/>
  <c r="G15" i="4"/>
  <c r="D19" i="4"/>
  <c r="H19" i="4" s="1"/>
  <c r="G19" i="4"/>
  <c r="C16" i="4"/>
  <c r="F4" i="4"/>
  <c r="H4" i="4"/>
  <c r="G4" i="4"/>
  <c r="I7" i="2"/>
  <c r="I17" i="2"/>
  <c r="F7" i="4"/>
  <c r="F11" i="4"/>
  <c r="F15" i="4"/>
  <c r="C17" i="4"/>
  <c r="F19" i="4"/>
  <c r="F2" i="4"/>
  <c r="G5" i="4"/>
  <c r="H9" i="4"/>
  <c r="H13" i="4"/>
  <c r="I6" i="2"/>
  <c r="I10" i="2"/>
  <c r="I14" i="2"/>
  <c r="N19" i="2"/>
  <c r="F3" i="4"/>
  <c r="F5" i="4"/>
  <c r="F9" i="4"/>
  <c r="F13" i="4"/>
  <c r="G34" i="4"/>
  <c r="H32" i="4"/>
  <c r="C25" i="3" l="1"/>
  <c r="C21" i="3"/>
  <c r="D18" i="4"/>
  <c r="H18" i="4" s="1"/>
  <c r="G18" i="4"/>
  <c r="J6" i="2"/>
  <c r="J7" i="2" s="1"/>
  <c r="J8" i="2" s="1"/>
  <c r="J9" i="2" s="1"/>
  <c r="J10" i="2" s="1"/>
  <c r="J11" i="2" s="1"/>
  <c r="J12" i="2" s="1"/>
  <c r="J13" i="2" s="1"/>
  <c r="J14" i="2" s="1"/>
  <c r="J15" i="2" s="1"/>
  <c r="J16" i="2" s="1"/>
  <c r="J17" i="2" s="1"/>
  <c r="J18" i="2" s="1"/>
  <c r="J19" i="2" s="1"/>
  <c r="J20" i="2" s="1"/>
  <c r="J21" i="2" s="1"/>
  <c r="J22" i="2" s="1"/>
  <c r="J23" i="2" s="1"/>
  <c r="J24" i="2" s="1"/>
  <c r="J25" i="2" s="1"/>
  <c r="J26" i="2" s="1"/>
  <c r="J27" i="2" s="1"/>
  <c r="J28" i="2" s="1"/>
  <c r="J29" i="2" s="1"/>
  <c r="J30" i="2" s="1"/>
  <c r="D14" i="4"/>
  <c r="H14" i="4" s="1"/>
  <c r="G14" i="4"/>
  <c r="D17" i="4"/>
  <c r="H17" i="4" s="1"/>
  <c r="G17" i="4"/>
  <c r="G36" i="4"/>
  <c r="G35" i="4"/>
  <c r="H34" i="4"/>
  <c r="D16" i="4"/>
  <c r="H16" i="4" s="1"/>
  <c r="G16" i="4"/>
  <c r="D6" i="4"/>
  <c r="H6" i="4" s="1"/>
  <c r="G6" i="4"/>
  <c r="D10" i="4"/>
  <c r="H10" i="4" s="1"/>
  <c r="G10" i="4"/>
  <c r="J17" i="9"/>
  <c r="J12" i="9"/>
</calcChain>
</file>

<file path=xl/sharedStrings.xml><?xml version="1.0" encoding="utf-8"?>
<sst xmlns="http://schemas.openxmlformats.org/spreadsheetml/2006/main" count="129" uniqueCount="99">
  <si>
    <t>RCC / Other Pukka</t>
  </si>
  <si>
    <t>Residential</t>
  </si>
  <si>
    <t>Age in years</t>
  </si>
  <si>
    <t>Deprication %</t>
  </si>
  <si>
    <t>Floor Wise</t>
  </si>
  <si>
    <t>Half or Semi Pakka Sturucture &amp; Kaccha Structure</t>
  </si>
  <si>
    <t>Increased 5% for Higher floor (5th -10th Floor)</t>
  </si>
  <si>
    <t>Mumbai</t>
  </si>
  <si>
    <t>Thane</t>
  </si>
  <si>
    <t>Guideline Rate (New Property) -A</t>
  </si>
  <si>
    <t>Sq. Mtr.</t>
  </si>
  <si>
    <t>Sq. Ft.</t>
  </si>
  <si>
    <t>(-) Land Cost - B</t>
  </si>
  <si>
    <t>Floor</t>
  </si>
  <si>
    <t>%</t>
  </si>
  <si>
    <t>A-B = C</t>
  </si>
  <si>
    <t>g+4</t>
  </si>
  <si>
    <t>no incre</t>
  </si>
  <si>
    <t>Depreciation percentage - D</t>
  </si>
  <si>
    <t>Depreciated Cost</t>
  </si>
  <si>
    <t>5-10</t>
  </si>
  <si>
    <t>Guideline Rate (After Depreciation) B+ (C x D)</t>
  </si>
  <si>
    <t>11-20</t>
  </si>
  <si>
    <t>21-30</t>
  </si>
  <si>
    <t>Year</t>
  </si>
  <si>
    <t>31 and above</t>
  </si>
  <si>
    <t>Year of Construction</t>
  </si>
  <si>
    <t>Age of the Building</t>
  </si>
  <si>
    <t>Life of the building estimated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</si>
  <si>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</si>
  <si>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</si>
  <si>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</si>
  <si>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</si>
  <si>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</si>
  <si>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</si>
  <si>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</si>
  <si>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</si>
  <si>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</si>
  <si>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</si>
  <si>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years</t>
  </si>
  <si>
    <t>RCC</t>
  </si>
  <si>
    <t>Measured Aea</t>
  </si>
  <si>
    <t>Sq.Ft</t>
  </si>
  <si>
    <t>2-5</t>
  </si>
  <si>
    <t>floor</t>
  </si>
  <si>
    <t>Increas</t>
  </si>
  <si>
    <t>10-20</t>
  </si>
  <si>
    <t>20-30</t>
  </si>
  <si>
    <t>30-40</t>
  </si>
  <si>
    <t>40-50</t>
  </si>
  <si>
    <t>50-60</t>
  </si>
  <si>
    <t>above 60</t>
  </si>
  <si>
    <t xml:space="preserve">As per plan </t>
  </si>
  <si>
    <t>carpet area</t>
  </si>
  <si>
    <t>Agreement</t>
  </si>
  <si>
    <t>Loading</t>
  </si>
  <si>
    <t>Sq.m</t>
  </si>
  <si>
    <t>New Construction Rate</t>
  </si>
  <si>
    <t>rate on BA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</si>
  <si>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</si>
  <si>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</si>
  <si>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</si>
  <si>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</si>
  <si>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</si>
  <si>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</si>
  <si>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</si>
  <si>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</si>
  <si>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</si>
  <si>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</si>
  <si>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BA</t>
  </si>
  <si>
    <t>FMV</t>
  </si>
  <si>
    <t>RV</t>
  </si>
  <si>
    <t>DV</t>
  </si>
  <si>
    <t>IV</t>
  </si>
  <si>
    <t>RR Value</t>
  </si>
  <si>
    <t>Rental Value</t>
  </si>
  <si>
    <t>Sr. No.</t>
  </si>
  <si>
    <t>Carpet area</t>
  </si>
  <si>
    <t>Built up area (20%)</t>
  </si>
  <si>
    <t>Saleable area (20 + 20%)</t>
  </si>
  <si>
    <t>Value</t>
  </si>
  <si>
    <t>Rate on Carpet area</t>
  </si>
  <si>
    <t>Rate on Built up  area (20%)</t>
  </si>
  <si>
    <t>Rate on Saleable area (20 + 20%)</t>
  </si>
  <si>
    <t>Total Floor</t>
  </si>
  <si>
    <t xml:space="preserve">Sr. No. </t>
  </si>
  <si>
    <t>Super Built up area</t>
  </si>
  <si>
    <t>Built up area</t>
  </si>
  <si>
    <t>25.08.2021</t>
  </si>
  <si>
    <t xml:space="preserve">As per Agreement  dated </t>
  </si>
  <si>
    <t>MCA</t>
  </si>
  <si>
    <t>Balcony</t>
  </si>
  <si>
    <t>Total MCA</t>
  </si>
  <si>
    <t>CA</t>
  </si>
  <si>
    <t>Bal</t>
  </si>
  <si>
    <t>Chajja</t>
  </si>
  <si>
    <t>Service Area</t>
  </si>
  <si>
    <t>Total CA</t>
  </si>
  <si>
    <t>Rate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</si>
</sst>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_-;\-* #,##0.00_-;_-* &quot;-&quot;??_-;_-@_-"/>
    <numFmt numFmtId="164" formatCode="_ * #,##0.00_ ;_ * \-#,##0.00_ ;_ * &quot;-&quot;??_ ;_ @_ "/>
    <numFmt numFmtId="165" formatCode="_-* #,##0.00_-;\-* #,##0.00_-;_-* &quot;-&quot;??_-;_-@"/>
    <numFmt numFmtId="166" formatCode="_ * #,##0_ ;_ * \-#,##0_ ;_ * &quot;-&quot;??_ ;_ @_ "/>
    <numFmt numFmtId="167" formatCode="_(* #,##0.00_);_(* \(#,##0.00\);_(* &quot;-&quot;??_);_(@_)"/>
  </numFmts>
  <fonts count="17">
    <font>
      <sz val="11"/>
      <color theme="1"/>
      <name val="Calibri"/>
      <scheme val="minor"/>
    </font>
    <font>
      <sz val="11"/>
      <color theme="1"/>
      <name val="Calibri"/>
    </font>
    <font>
      <sz val="10"/>
      <color theme="1"/>
      <name val="Arial"/>
    </font>
    <font>
      <sz val="11"/>
      <name val="Calibri"/>
    </font>
    <font>
      <b/>
      <sz val="11"/>
      <color theme="1"/>
      <name val="Calibri"/>
    </font>
    <font>
      <b/>
      <sz val="11"/>
      <color theme="1"/>
      <name val="Arial Narrow"/>
    </font>
    <font>
      <sz val="11"/>
      <color theme="1"/>
      <name val="Arial Narrow"/>
    </font>
    <font>
      <b/>
      <sz val="15"/>
      <color theme="1"/>
      <name val="Calibri"/>
    </font>
    <font>
      <sz val="11"/>
      <color theme="1"/>
      <name val="Calibri"/>
      <scheme val="minor"/>
    </font>
    <font>
      <b/>
      <u/>
      <sz val="11"/>
      <color theme="1"/>
      <name val="Calibri"/>
    </font>
    <font>
      <b/>
      <u/>
      <sz val="11"/>
      <color theme="1"/>
      <name val="Calibri"/>
    </font>
    <font>
      <sz val="8"/>
      <color theme="1"/>
      <name val="Calibri"/>
    </font>
    <font>
      <sz val="12"/>
      <color rgb="FFFF0000"/>
      <name val="Arial Narrow"/>
    </font>
    <font>
      <sz val="11"/>
      <color rgb="FFFF0000"/>
      <name val="Calibri"/>
    </font>
    <font>
      <sz val="11"/>
      <color rgb="FF464646"/>
      <name val="Arial Narrow"/>
    </font>
    <font>
      <sz val="14"/>
      <color rgb="FF464646"/>
      <name val="Source sans pro"/>
    </font>
    <font>
      <sz val="11"/>
      <color rgb="FF000000"/>
      <name val="Arial Narrow"/>
    </font>
  </fonts>
  <fills count="5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A8D08D"/>
        <bgColor rgb="FFA8D08D"/>
      </patternFill>
    </fill>
    <fill>
      <patternFill patternType="solid">
        <fgColor theme="0"/>
        <bgColor theme="0"/>
      </patternFill>
    </fill>
  </fills>
  <borders count="32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CCCCCC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109">
    <xf numFmtId="0" fontId="0" fillId="0" borderId="0" xfId="0" applyFont="1" applyAlignment="1"/>
    <xf numFmtId="0" fontId="1" fillId="0" borderId="0" xfId="0" applyFont="1"/>
    <xf numFmtId="0" fontId="1" fillId="0" borderId="0" xfId="0" applyFont="1" applyAlignment="1">
      <alignment horizontal="center"/>
    </xf>
    <xf numFmtId="164" fontId="1" fillId="0" borderId="0" xfId="0" applyNumberFormat="1" applyFont="1"/>
    <xf numFmtId="0" fontId="1" fillId="0" borderId="3" xfId="0" applyFont="1" applyBorder="1"/>
    <xf numFmtId="164" fontId="1" fillId="0" borderId="3" xfId="0" applyNumberFormat="1" applyFont="1" applyBorder="1"/>
    <xf numFmtId="0" fontId="2" fillId="0" borderId="4" xfId="0" applyFont="1" applyBorder="1" applyAlignment="1">
      <alignment horizontal="center" wrapText="1"/>
    </xf>
    <xf numFmtId="0" fontId="1" fillId="0" borderId="5" xfId="0" applyFont="1" applyBorder="1"/>
    <xf numFmtId="0" fontId="2" fillId="0" borderId="5" xfId="0" applyFont="1" applyBorder="1" applyAlignment="1">
      <alignment wrapText="1"/>
    </xf>
    <xf numFmtId="0" fontId="1" fillId="0" borderId="6" xfId="0" applyFont="1" applyBorder="1"/>
    <xf numFmtId="0" fontId="2" fillId="0" borderId="1" xfId="0" applyFont="1" applyBorder="1"/>
    <xf numFmtId="0" fontId="1" fillId="0" borderId="7" xfId="0" applyFont="1" applyBorder="1"/>
    <xf numFmtId="0" fontId="1" fillId="0" borderId="2" xfId="0" applyFont="1" applyBorder="1"/>
    <xf numFmtId="0" fontId="2" fillId="0" borderId="8" xfId="0" applyFont="1" applyBorder="1" applyAlignment="1">
      <alignment horizontal="center" wrapText="1"/>
    </xf>
    <xf numFmtId="0" fontId="1" fillId="0" borderId="9" xfId="0" applyFont="1" applyBorder="1"/>
    <xf numFmtId="0" fontId="4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2" fillId="0" borderId="4" xfId="0" applyFont="1" applyBorder="1" applyAlignment="1">
      <alignment wrapText="1"/>
    </xf>
    <xf numFmtId="0" fontId="1" fillId="0" borderId="11" xfId="0" applyFont="1" applyBorder="1"/>
    <xf numFmtId="164" fontId="1" fillId="2" borderId="3" xfId="0" applyNumberFormat="1" applyFont="1" applyFill="1" applyBorder="1"/>
    <xf numFmtId="0" fontId="1" fillId="2" borderId="3" xfId="0" applyFont="1" applyFill="1" applyBorder="1"/>
    <xf numFmtId="0" fontId="1" fillId="0" borderId="10" xfId="0" applyFont="1" applyBorder="1"/>
    <xf numFmtId="0" fontId="2" fillId="0" borderId="8" xfId="0" applyFont="1" applyBorder="1" applyAlignment="1">
      <alignment horizontal="right" wrapText="1"/>
    </xf>
    <xf numFmtId="0" fontId="4" fillId="0" borderId="9" xfId="0" applyFont="1" applyBorder="1"/>
    <xf numFmtId="0" fontId="4" fillId="0" borderId="10" xfId="0" applyFont="1" applyBorder="1"/>
    <xf numFmtId="9" fontId="1" fillId="0" borderId="3" xfId="0" applyNumberFormat="1" applyFont="1" applyBorder="1"/>
    <xf numFmtId="9" fontId="1" fillId="2" borderId="3" xfId="0" applyNumberFormat="1" applyFont="1" applyFill="1" applyBorder="1"/>
    <xf numFmtId="0" fontId="1" fillId="0" borderId="3" xfId="0" applyFont="1" applyBorder="1" applyAlignment="1">
      <alignment wrapText="1"/>
    </xf>
    <xf numFmtId="0" fontId="1" fillId="0" borderId="9" xfId="0" quotePrefix="1" applyFont="1" applyBorder="1"/>
    <xf numFmtId="9" fontId="1" fillId="0" borderId="10" xfId="0" applyNumberFormat="1" applyFont="1" applyBorder="1"/>
    <xf numFmtId="17" fontId="1" fillId="0" borderId="9" xfId="0" quotePrefix="1" applyNumberFormat="1" applyFont="1" applyBorder="1"/>
    <xf numFmtId="0" fontId="4" fillId="0" borderId="3" xfId="0" applyFont="1" applyBorder="1"/>
    <xf numFmtId="0" fontId="1" fillId="0" borderId="12" xfId="0" applyFont="1" applyBorder="1"/>
    <xf numFmtId="9" fontId="1" fillId="0" borderId="13" xfId="0" applyNumberFormat="1" applyFont="1" applyBorder="1"/>
    <xf numFmtId="0" fontId="4" fillId="0" borderId="3" xfId="0" applyFont="1" applyBorder="1" applyAlignment="1"/>
    <xf numFmtId="0" fontId="1" fillId="0" borderId="14" xfId="0" applyFont="1" applyBorder="1"/>
    <xf numFmtId="0" fontId="1" fillId="0" borderId="15" xfId="0" applyFont="1" applyBorder="1"/>
    <xf numFmtId="0" fontId="1" fillId="0" borderId="16" xfId="0" applyFont="1" applyBorder="1"/>
    <xf numFmtId="0" fontId="1" fillId="0" borderId="17" xfId="0" applyFont="1" applyBorder="1"/>
    <xf numFmtId="0" fontId="5" fillId="0" borderId="3" xfId="0" applyFont="1" applyBorder="1"/>
    <xf numFmtId="165" fontId="1" fillId="0" borderId="0" xfId="0" applyNumberFormat="1" applyFont="1"/>
    <xf numFmtId="166" fontId="1" fillId="0" borderId="0" xfId="0" applyNumberFormat="1" applyFont="1"/>
    <xf numFmtId="166" fontId="1" fillId="2" borderId="3" xfId="0" applyNumberFormat="1" applyFont="1" applyFill="1" applyBorder="1"/>
    <xf numFmtId="0" fontId="2" fillId="0" borderId="18" xfId="0" applyFont="1" applyBorder="1" applyAlignment="1">
      <alignment horizontal="center" wrapText="1"/>
    </xf>
    <xf numFmtId="0" fontId="1" fillId="0" borderId="19" xfId="0" applyFont="1" applyBorder="1" applyAlignment="1">
      <alignment horizontal="center"/>
    </xf>
    <xf numFmtId="0" fontId="2" fillId="0" borderId="0" xfId="0" applyFont="1" applyAlignment="1">
      <alignment horizontal="right" wrapText="1"/>
    </xf>
    <xf numFmtId="0" fontId="6" fillId="3" borderId="20" xfId="0" applyFont="1" applyFill="1" applyBorder="1"/>
    <xf numFmtId="0" fontId="6" fillId="0" borderId="0" xfId="0" applyFont="1"/>
    <xf numFmtId="4" fontId="6" fillId="0" borderId="0" xfId="0" applyNumberFormat="1" applyFont="1"/>
    <xf numFmtId="2" fontId="1" fillId="0" borderId="3" xfId="0" applyNumberFormat="1" applyFont="1" applyBorder="1"/>
    <xf numFmtId="0" fontId="8" fillId="0" borderId="0" xfId="0" applyFont="1"/>
    <xf numFmtId="9" fontId="1" fillId="0" borderId="0" xfId="0" applyNumberFormat="1" applyFont="1"/>
    <xf numFmtId="0" fontId="1" fillId="0" borderId="0" xfId="0" quotePrefix="1" applyFont="1"/>
    <xf numFmtId="16" fontId="1" fillId="0" borderId="0" xfId="0" quotePrefix="1" applyNumberFormat="1" applyFont="1"/>
    <xf numFmtId="17" fontId="1" fillId="0" borderId="0" xfId="0" quotePrefix="1" applyNumberFormat="1" applyFont="1"/>
    <xf numFmtId="0" fontId="9" fillId="0" borderId="3" xfId="0" applyFont="1" applyBorder="1"/>
    <xf numFmtId="2" fontId="4" fillId="0" borderId="3" xfId="0" applyNumberFormat="1" applyFont="1" applyBorder="1"/>
    <xf numFmtId="0" fontId="10" fillId="0" borderId="0" xfId="0" applyFont="1"/>
    <xf numFmtId="4" fontId="1" fillId="0" borderId="0" xfId="0" applyNumberFormat="1" applyFont="1"/>
    <xf numFmtId="4" fontId="1" fillId="0" borderId="3" xfId="0" applyNumberFormat="1" applyFont="1" applyBorder="1"/>
    <xf numFmtId="167" fontId="1" fillId="0" borderId="3" xfId="0" applyNumberFormat="1" applyFont="1" applyBorder="1"/>
    <xf numFmtId="167" fontId="1" fillId="0" borderId="0" xfId="0" applyNumberFormat="1" applyFont="1"/>
    <xf numFmtId="0" fontId="4" fillId="0" borderId="0" xfId="0" applyFont="1"/>
    <xf numFmtId="0" fontId="1" fillId="0" borderId="24" xfId="0" applyFont="1" applyBorder="1"/>
    <xf numFmtId="0" fontId="1" fillId="0" borderId="25" xfId="0" applyFont="1" applyBorder="1"/>
    <xf numFmtId="0" fontId="1" fillId="0" borderId="26" xfId="0" applyFont="1" applyBorder="1"/>
    <xf numFmtId="0" fontId="1" fillId="0" borderId="27" xfId="0" applyFont="1" applyBorder="1"/>
    <xf numFmtId="0" fontId="1" fillId="0" borderId="28" xfId="0" applyFont="1" applyBorder="1"/>
    <xf numFmtId="164" fontId="11" fillId="0" borderId="0" xfId="0" applyNumberFormat="1" applyFont="1"/>
    <xf numFmtId="164" fontId="4" fillId="0" borderId="0" xfId="0" applyNumberFormat="1" applyFont="1" applyAlignment="1"/>
    <xf numFmtId="164" fontId="4" fillId="2" borderId="20" xfId="0" applyNumberFormat="1" applyFont="1" applyFill="1" applyBorder="1"/>
    <xf numFmtId="0" fontId="1" fillId="0" borderId="27" xfId="0" applyFont="1" applyBorder="1" applyAlignment="1">
      <alignment wrapText="1"/>
    </xf>
    <xf numFmtId="164" fontId="4" fillId="0" borderId="0" xfId="0" applyNumberFormat="1" applyFont="1"/>
    <xf numFmtId="0" fontId="11" fillId="0" borderId="0" xfId="0" applyFont="1"/>
    <xf numFmtId="0" fontId="4" fillId="0" borderId="0" xfId="0" applyFont="1" applyAlignment="1"/>
    <xf numFmtId="9" fontId="11" fillId="0" borderId="0" xfId="0" applyNumberFormat="1" applyFont="1"/>
    <xf numFmtId="10" fontId="4" fillId="0" borderId="0" xfId="0" applyNumberFormat="1" applyFont="1"/>
    <xf numFmtId="0" fontId="1" fillId="2" borderId="29" xfId="0" applyFont="1" applyFill="1" applyBorder="1"/>
    <xf numFmtId="164" fontId="11" fillId="2" borderId="20" xfId="0" applyNumberFormat="1" applyFont="1" applyFill="1" applyBorder="1"/>
    <xf numFmtId="0" fontId="1" fillId="2" borderId="20" xfId="0" applyFont="1" applyFill="1" applyBorder="1"/>
    <xf numFmtId="3" fontId="4" fillId="2" borderId="20" xfId="0" applyNumberFormat="1" applyFont="1" applyFill="1" applyBorder="1" applyAlignment="1"/>
    <xf numFmtId="3" fontId="4" fillId="2" borderId="20" xfId="0" applyNumberFormat="1" applyFont="1" applyFill="1" applyBorder="1"/>
    <xf numFmtId="3" fontId="6" fillId="0" borderId="0" xfId="0" applyNumberFormat="1" applyFont="1"/>
    <xf numFmtId="0" fontId="1" fillId="0" borderId="30" xfId="0" applyFont="1" applyBorder="1"/>
    <xf numFmtId="0" fontId="1" fillId="0" borderId="31" xfId="0" applyFont="1" applyBorder="1"/>
    <xf numFmtId="164" fontId="1" fillId="0" borderId="31" xfId="0" applyNumberFormat="1" applyFont="1" applyBorder="1"/>
    <xf numFmtId="0" fontId="12" fillId="0" borderId="0" xfId="0" applyFont="1"/>
    <xf numFmtId="0" fontId="13" fillId="0" borderId="0" xfId="0" applyFont="1" applyAlignment="1">
      <alignment wrapText="1"/>
    </xf>
    <xf numFmtId="0" fontId="13" fillId="4" borderId="20" xfId="0" applyFont="1" applyFill="1" applyBorder="1" applyAlignment="1">
      <alignment wrapText="1"/>
    </xf>
    <xf numFmtId="0" fontId="1" fillId="0" borderId="0" xfId="0" applyFont="1" applyAlignment="1">
      <alignment wrapText="1"/>
    </xf>
    <xf numFmtId="0" fontId="13" fillId="0" borderId="0" xfId="0" applyFont="1"/>
    <xf numFmtId="4" fontId="13" fillId="0" borderId="0" xfId="0" applyNumberFormat="1" applyFont="1"/>
    <xf numFmtId="0" fontId="13" fillId="4" borderId="20" xfId="0" applyFont="1" applyFill="1" applyBorder="1"/>
    <xf numFmtId="4" fontId="13" fillId="4" borderId="20" xfId="0" applyNumberFormat="1" applyFont="1" applyFill="1" applyBorder="1"/>
    <xf numFmtId="0" fontId="1" fillId="4" borderId="20" xfId="0" applyFont="1" applyFill="1" applyBorder="1"/>
    <xf numFmtId="14" fontId="1" fillId="0" borderId="0" xfId="0" applyNumberFormat="1" applyFont="1"/>
    <xf numFmtId="0" fontId="14" fillId="0" borderId="0" xfId="0" applyFont="1" applyAlignment="1">
      <alignment vertical="center"/>
    </xf>
    <xf numFmtId="0" fontId="15" fillId="0" borderId="0" xfId="0" applyFont="1" applyAlignment="1">
      <alignment vertical="center"/>
    </xf>
    <xf numFmtId="0" fontId="16" fillId="0" borderId="0" xfId="0" applyFont="1"/>
    <xf numFmtId="164" fontId="4" fillId="0" borderId="3" xfId="0" applyNumberFormat="1" applyFont="1" applyBorder="1"/>
    <xf numFmtId="1" fontId="1" fillId="0" borderId="0" xfId="0" applyNumberFormat="1" applyFont="1"/>
    <xf numFmtId="1" fontId="4" fillId="0" borderId="0" xfId="0" applyNumberFormat="1" applyFont="1"/>
    <xf numFmtId="0" fontId="2" fillId="0" borderId="1" xfId="0" applyFont="1" applyBorder="1" applyAlignment="1">
      <alignment horizontal="center"/>
    </xf>
    <xf numFmtId="0" fontId="3" fillId="0" borderId="2" xfId="0" applyFont="1" applyBorder="1"/>
    <xf numFmtId="0" fontId="7" fillId="0" borderId="21" xfId="0" applyFont="1" applyBorder="1" applyAlignment="1">
      <alignment horizontal="center"/>
    </xf>
    <xf numFmtId="0" fontId="3" fillId="0" borderId="22" xfId="0" applyFont="1" applyBorder="1"/>
    <xf numFmtId="0" fontId="3" fillId="0" borderId="23" xfId="0" applyFont="1" applyBorder="1"/>
    <xf numFmtId="1" fontId="0" fillId="0" borderId="0" xfId="0" applyNumberFormat="1" applyFont="1" applyAlignment="1"/>
    <xf numFmtId="43" fontId="8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customschemas.google.com/relationships/workbookmetadata" Target="metadata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1049000" cy="5724525"/>
    <xdr:pic>
      <xdr:nvPicPr>
        <xdr:cNvPr id="2" name="image4.pn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</xdr:colOff>
      <xdr:row>0</xdr:row>
      <xdr:rowOff>0</xdr:rowOff>
    </xdr:from>
    <xdr:ext cx="8505825" cy="5086350"/>
    <xdr:pic>
      <xdr:nvPicPr>
        <xdr:cNvPr id="2" name="image1.pn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9486900" cy="6153150"/>
    <xdr:pic>
      <xdr:nvPicPr>
        <xdr:cNvPr id="2" name="image3.pn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0458450" cy="5981700"/>
    <xdr:pic>
      <xdr:nvPicPr>
        <xdr:cNvPr id="2" name="image2.pn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000"/>
  <sheetViews>
    <sheetView workbookViewId="0">
      <selection activeCell="E15" sqref="E15"/>
    </sheetView>
  </sheetViews>
  <sheetFormatPr defaultColWidth="14.42578125" defaultRowHeight="15" customHeight="1"/>
  <cols>
    <col min="1" max="1" width="10.5703125" customWidth="1"/>
    <col min="2" max="2" width="42.42578125" customWidth="1"/>
    <col min="3" max="3" width="19" customWidth="1"/>
    <col min="4" max="4" width="10.28515625" customWidth="1"/>
    <col min="5" max="5" width="10" customWidth="1"/>
    <col min="6" max="6" width="6.42578125" customWidth="1"/>
    <col min="7" max="7" width="11.5703125" customWidth="1"/>
    <col min="8" max="8" width="12.7109375" customWidth="1"/>
    <col min="9" max="9" width="4.5703125" customWidth="1"/>
    <col min="10" max="10" width="12.28515625" customWidth="1"/>
    <col min="11" max="11" width="12.5703125" customWidth="1"/>
    <col min="12" max="12" width="12" customWidth="1"/>
    <col min="13" max="26" width="8.7109375" customWidth="1"/>
  </cols>
  <sheetData>
    <row r="1" spans="1:19">
      <c r="A1" s="1"/>
      <c r="B1" s="1"/>
      <c r="C1" s="1"/>
      <c r="D1" s="1"/>
      <c r="E1" s="1"/>
      <c r="F1" s="1"/>
      <c r="G1" s="2"/>
      <c r="H1" s="2"/>
      <c r="I1" s="1"/>
      <c r="J1" s="1"/>
      <c r="K1" s="1"/>
      <c r="L1" s="1"/>
      <c r="M1" s="1"/>
      <c r="N1" s="1"/>
      <c r="O1" s="1"/>
      <c r="P1" s="1"/>
      <c r="Q1" s="1"/>
      <c r="R1" s="1"/>
      <c r="S1" s="1"/>
    </row>
    <row r="2" spans="1:19">
      <c r="A2" s="1"/>
      <c r="B2" s="1"/>
      <c r="C2" s="1"/>
      <c r="D2" s="1"/>
      <c r="E2" s="3"/>
      <c r="F2" s="1"/>
      <c r="G2" s="102" t="s">
        <v>0</v>
      </c>
      <c r="H2" s="103"/>
      <c r="I2" s="1"/>
      <c r="J2" s="1"/>
      <c r="K2" s="1"/>
      <c r="L2" s="1"/>
      <c r="M2" s="1"/>
      <c r="N2" s="1"/>
      <c r="O2" s="1"/>
      <c r="P2" s="1"/>
      <c r="Q2" s="1"/>
      <c r="R2" s="1"/>
      <c r="S2" s="1"/>
    </row>
    <row r="3" spans="1:19">
      <c r="A3" s="1"/>
      <c r="B3" s="4" t="s">
        <v>1</v>
      </c>
      <c r="C3" s="5">
        <v>34860</v>
      </c>
      <c r="D3" s="5"/>
      <c r="E3" s="5">
        <f>D3*5</f>
        <v>0</v>
      </c>
      <c r="F3" s="4"/>
      <c r="G3" s="6" t="s">
        <v>2</v>
      </c>
      <c r="H3" s="6" t="s">
        <v>3</v>
      </c>
      <c r="I3" s="7"/>
      <c r="J3" s="1"/>
      <c r="K3" s="8" t="s">
        <v>4</v>
      </c>
      <c r="L3" s="9"/>
      <c r="M3" s="1"/>
      <c r="N3" s="10" t="s">
        <v>5</v>
      </c>
      <c r="O3" s="11"/>
      <c r="P3" s="11"/>
      <c r="Q3" s="12"/>
      <c r="R3" s="1"/>
      <c r="S3" s="1"/>
    </row>
    <row r="4" spans="1:19" ht="26.25">
      <c r="A4" s="1"/>
      <c r="B4" s="4" t="s">
        <v>6</v>
      </c>
      <c r="C4" s="5">
        <v>0</v>
      </c>
      <c r="D4" s="4"/>
      <c r="E4" s="4"/>
      <c r="F4" s="4"/>
      <c r="G4" s="13">
        <v>1</v>
      </c>
      <c r="H4" s="13">
        <v>0</v>
      </c>
      <c r="I4" s="14">
        <v>100</v>
      </c>
      <c r="J4" s="1"/>
      <c r="K4" s="15" t="s">
        <v>7</v>
      </c>
      <c r="L4" s="16" t="s">
        <v>8</v>
      </c>
      <c r="M4" s="1"/>
      <c r="N4" s="6" t="s">
        <v>2</v>
      </c>
      <c r="O4" s="17" t="s">
        <v>3</v>
      </c>
      <c r="P4" s="18"/>
      <c r="Q4" s="1"/>
      <c r="R4" s="1"/>
      <c r="S4" s="1"/>
    </row>
    <row r="5" spans="1:19">
      <c r="A5" s="1"/>
      <c r="B5" s="4" t="s">
        <v>9</v>
      </c>
      <c r="C5" s="19">
        <f>C3+E3</f>
        <v>34860</v>
      </c>
      <c r="D5" s="20" t="s">
        <v>10</v>
      </c>
      <c r="E5" s="19">
        <f>ROUND(C5/10.764,0)</f>
        <v>3239</v>
      </c>
      <c r="F5" s="20" t="s">
        <v>11</v>
      </c>
      <c r="G5" s="13">
        <v>2</v>
      </c>
      <c r="H5" s="13">
        <v>0</v>
      </c>
      <c r="I5" s="14">
        <v>100</v>
      </c>
      <c r="J5" s="1"/>
      <c r="K5" s="14">
        <v>2554.8123374210331</v>
      </c>
      <c r="L5" s="21">
        <v>2248.2348569305091</v>
      </c>
      <c r="M5" s="1"/>
      <c r="N5" s="13">
        <v>1</v>
      </c>
      <c r="O5" s="22">
        <v>0</v>
      </c>
      <c r="P5" s="14">
        <v>100</v>
      </c>
      <c r="Q5" s="1"/>
      <c r="R5" s="1"/>
      <c r="S5" s="1"/>
    </row>
    <row r="6" spans="1:19">
      <c r="A6" s="1"/>
      <c r="B6" s="4" t="s">
        <v>12</v>
      </c>
      <c r="C6" s="5">
        <v>12450</v>
      </c>
      <c r="D6" s="4"/>
      <c r="E6" s="4"/>
      <c r="F6" s="4"/>
      <c r="G6" s="13">
        <v>3</v>
      </c>
      <c r="H6" s="13">
        <v>5</v>
      </c>
      <c r="I6" s="14">
        <v>95</v>
      </c>
      <c r="J6" s="1"/>
      <c r="K6" s="23" t="s">
        <v>13</v>
      </c>
      <c r="L6" s="24" t="s">
        <v>14</v>
      </c>
      <c r="M6" s="1"/>
      <c r="N6" s="13">
        <v>2</v>
      </c>
      <c r="O6" s="22">
        <v>0</v>
      </c>
      <c r="P6" s="14">
        <v>100</v>
      </c>
      <c r="Q6" s="1"/>
      <c r="R6" s="1"/>
      <c r="S6" s="1"/>
    </row>
    <row r="7" spans="1:19">
      <c r="A7" s="1"/>
      <c r="B7" s="4" t="s">
        <v>15</v>
      </c>
      <c r="C7" s="19">
        <f>C5-C6</f>
        <v>22410</v>
      </c>
      <c r="D7" s="4"/>
      <c r="E7" s="4"/>
      <c r="F7" s="4"/>
      <c r="G7" s="13">
        <v>4</v>
      </c>
      <c r="H7" s="13">
        <v>5</v>
      </c>
      <c r="I7" s="14">
        <v>95</v>
      </c>
      <c r="J7" s="1"/>
      <c r="K7" s="14" t="s">
        <v>16</v>
      </c>
      <c r="L7" s="21" t="s">
        <v>17</v>
      </c>
      <c r="M7" s="1"/>
      <c r="N7" s="13">
        <v>3</v>
      </c>
      <c r="O7" s="22">
        <v>5</v>
      </c>
      <c r="P7" s="14">
        <v>95</v>
      </c>
      <c r="Q7" s="1"/>
      <c r="R7" s="1"/>
      <c r="S7" s="1"/>
    </row>
    <row r="8" spans="1:19">
      <c r="A8" s="1"/>
      <c r="B8" s="4" t="s">
        <v>18</v>
      </c>
      <c r="C8" s="25">
        <v>0.1</v>
      </c>
      <c r="D8" s="26">
        <f>1-C8</f>
        <v>0.9</v>
      </c>
      <c r="E8" s="4"/>
      <c r="F8" s="4"/>
      <c r="G8" s="13">
        <v>5</v>
      </c>
      <c r="H8" s="13">
        <v>5</v>
      </c>
      <c r="I8" s="14">
        <v>95</v>
      </c>
      <c r="J8" s="1"/>
      <c r="K8" s="14"/>
      <c r="L8" s="21"/>
      <c r="M8" s="1"/>
      <c r="N8" s="13">
        <v>4</v>
      </c>
      <c r="O8" s="22">
        <v>5</v>
      </c>
      <c r="P8" s="14">
        <v>95</v>
      </c>
      <c r="Q8" s="1"/>
      <c r="R8" s="1"/>
      <c r="S8" s="1"/>
    </row>
    <row r="9" spans="1:19">
      <c r="A9" s="1"/>
      <c r="B9" s="27" t="s">
        <v>19</v>
      </c>
      <c r="C9" s="1"/>
      <c r="D9" s="19">
        <f>ROUND(C7*D8,0)</f>
        <v>20169</v>
      </c>
      <c r="E9" s="4"/>
      <c r="F9" s="4"/>
      <c r="G9" s="13">
        <v>6</v>
      </c>
      <c r="H9" s="13">
        <v>6</v>
      </c>
      <c r="I9" s="14">
        <v>94</v>
      </c>
      <c r="J9" s="1"/>
      <c r="K9" s="28" t="s">
        <v>20</v>
      </c>
      <c r="L9" s="29">
        <v>0.05</v>
      </c>
      <c r="M9" s="1"/>
      <c r="N9" s="13">
        <v>5</v>
      </c>
      <c r="O9" s="22">
        <v>5</v>
      </c>
      <c r="P9" s="14">
        <v>95</v>
      </c>
      <c r="Q9" s="1"/>
      <c r="R9" s="1"/>
      <c r="S9" s="1"/>
    </row>
    <row r="10" spans="1:19">
      <c r="A10" s="1"/>
      <c r="B10" s="4" t="s">
        <v>21</v>
      </c>
      <c r="C10" s="19">
        <f>C6+D9</f>
        <v>32619</v>
      </c>
      <c r="D10" s="20" t="s">
        <v>10</v>
      </c>
      <c r="E10" s="19">
        <f>ROUND(C10/10.764,0)</f>
        <v>3030</v>
      </c>
      <c r="F10" s="20" t="s">
        <v>11</v>
      </c>
      <c r="G10" s="13">
        <v>7</v>
      </c>
      <c r="H10" s="13">
        <v>7</v>
      </c>
      <c r="I10" s="14">
        <v>93</v>
      </c>
      <c r="J10" s="1"/>
      <c r="K10" s="30" t="s">
        <v>22</v>
      </c>
      <c r="L10" s="29">
        <v>0.1</v>
      </c>
      <c r="M10" s="1"/>
      <c r="N10" s="13">
        <v>6</v>
      </c>
      <c r="O10" s="22">
        <v>6.5</v>
      </c>
      <c r="P10" s="14">
        <f t="shared" ref="P10:P63" si="0">P9-1.5</f>
        <v>93.5</v>
      </c>
      <c r="Q10" s="1"/>
      <c r="R10" s="1"/>
      <c r="S10" s="1"/>
    </row>
    <row r="11" spans="1:19">
      <c r="A11" s="1"/>
      <c r="B11" s="1"/>
      <c r="C11" s="3"/>
      <c r="D11" s="1"/>
      <c r="E11" s="1"/>
      <c r="F11" s="1"/>
      <c r="G11" s="13">
        <v>8</v>
      </c>
      <c r="H11" s="13">
        <v>8</v>
      </c>
      <c r="I11" s="14">
        <v>92</v>
      </c>
      <c r="J11" s="1"/>
      <c r="K11" s="14" t="s">
        <v>23</v>
      </c>
      <c r="L11" s="29">
        <v>0.15</v>
      </c>
      <c r="M11" s="1"/>
      <c r="N11" s="13">
        <v>7</v>
      </c>
      <c r="O11" s="22">
        <v>8</v>
      </c>
      <c r="P11" s="14">
        <f t="shared" si="0"/>
        <v>92</v>
      </c>
      <c r="Q11" s="1"/>
      <c r="R11" s="1"/>
      <c r="S11" s="1"/>
    </row>
    <row r="12" spans="1:19">
      <c r="A12" s="1"/>
      <c r="B12" s="31" t="s">
        <v>24</v>
      </c>
      <c r="C12" s="31">
        <v>2023</v>
      </c>
      <c r="D12" s="1"/>
      <c r="E12" s="3"/>
      <c r="F12" s="1"/>
      <c r="G12" s="13">
        <v>9</v>
      </c>
      <c r="H12" s="13">
        <v>9</v>
      </c>
      <c r="I12" s="14">
        <v>91</v>
      </c>
      <c r="J12" s="1"/>
      <c r="K12" s="32" t="s">
        <v>25</v>
      </c>
      <c r="L12" s="33">
        <v>0.2</v>
      </c>
      <c r="M12" s="1"/>
      <c r="N12" s="13">
        <v>8</v>
      </c>
      <c r="O12" s="22">
        <v>9.5</v>
      </c>
      <c r="P12" s="14">
        <f t="shared" si="0"/>
        <v>90.5</v>
      </c>
      <c r="Q12" s="1"/>
      <c r="R12" s="1"/>
      <c r="S12" s="1"/>
    </row>
    <row r="13" spans="1:19">
      <c r="A13" s="1"/>
      <c r="B13" s="31" t="s">
        <v>26</v>
      </c>
      <c r="C13" s="34">
        <v>2013</v>
      </c>
      <c r="D13" s="3"/>
      <c r="E13" s="1"/>
      <c r="F13" s="1"/>
      <c r="G13" s="13">
        <v>10</v>
      </c>
      <c r="H13" s="13">
        <v>10</v>
      </c>
      <c r="I13" s="14">
        <v>90</v>
      </c>
      <c r="J13" s="1"/>
      <c r="K13" s="35"/>
      <c r="L13" s="36"/>
      <c r="M13" s="1"/>
      <c r="N13" s="13">
        <v>9</v>
      </c>
      <c r="O13" s="22">
        <v>11</v>
      </c>
      <c r="P13" s="14">
        <f t="shared" si="0"/>
        <v>89</v>
      </c>
      <c r="Q13" s="1"/>
      <c r="R13" s="1"/>
      <c r="S13" s="1"/>
    </row>
    <row r="14" spans="1:19">
      <c r="A14" s="1"/>
      <c r="B14" s="31" t="s">
        <v>27</v>
      </c>
      <c r="C14" s="31">
        <f>C12-C13</f>
        <v>10</v>
      </c>
      <c r="D14" s="1"/>
      <c r="E14" s="1"/>
      <c r="F14" s="1"/>
      <c r="G14" s="13">
        <v>11</v>
      </c>
      <c r="H14" s="13">
        <v>11</v>
      </c>
      <c r="I14" s="14">
        <v>89</v>
      </c>
      <c r="J14" s="1"/>
      <c r="K14" s="37"/>
      <c r="L14" s="38"/>
      <c r="M14" s="1"/>
      <c r="N14" s="13">
        <v>10</v>
      </c>
      <c r="O14" s="22">
        <v>12.5</v>
      </c>
      <c r="P14" s="14">
        <f t="shared" si="0"/>
        <v>87.5</v>
      </c>
      <c r="Q14" s="1"/>
      <c r="R14" s="1"/>
      <c r="S14" s="1"/>
    </row>
    <row r="15" spans="1:19" ht="16.5">
      <c r="A15" s="1"/>
      <c r="B15" s="39" t="s">
        <v>28</v>
      </c>
      <c r="C15" s="31">
        <f>60-C14</f>
        <v>50</v>
      </c>
      <c r="D15" s="1"/>
      <c r="E15" s="1"/>
      <c r="F15" s="1"/>
      <c r="G15" s="13">
        <v>12</v>
      </c>
      <c r="H15" s="13">
        <v>12</v>
      </c>
      <c r="I15" s="14">
        <v>88</v>
      </c>
      <c r="J15" s="1"/>
      <c r="K15" s="1"/>
      <c r="L15" s="1"/>
      <c r="M15" s="1"/>
      <c r="N15" s="13">
        <v>11</v>
      </c>
      <c r="O15" s="22">
        <v>14</v>
      </c>
      <c r="P15" s="14">
        <f t="shared" si="0"/>
        <v>86</v>
      </c>
      <c r="Q15" s="1"/>
      <c r="R15" s="1"/>
      <c r="S15" s="1"/>
    </row>
    <row r="16" spans="1:19">
      <c r="A16" s="1"/>
      <c r="B16" s="1"/>
      <c r="C16" s="40">
        <v>1220</v>
      </c>
      <c r="D16" s="1"/>
      <c r="E16" s="3"/>
      <c r="F16" s="1"/>
      <c r="G16" s="13">
        <v>13</v>
      </c>
      <c r="H16" s="13">
        <v>13</v>
      </c>
      <c r="I16" s="14">
        <v>87</v>
      </c>
      <c r="J16" s="3"/>
      <c r="K16" s="1"/>
      <c r="L16" s="1"/>
      <c r="M16" s="1"/>
      <c r="N16" s="13">
        <v>12</v>
      </c>
      <c r="O16" s="22">
        <v>15.5</v>
      </c>
      <c r="P16" s="14">
        <f t="shared" si="0"/>
        <v>84.5</v>
      </c>
      <c r="Q16" s="1"/>
      <c r="R16" s="1"/>
      <c r="S16" s="1"/>
    </row>
    <row r="17" spans="1:19">
      <c r="A17" s="1"/>
      <c r="B17" s="1"/>
      <c r="C17" s="40">
        <f>C16*E10</f>
        <v>3696600</v>
      </c>
      <c r="D17" s="1"/>
      <c r="E17" s="1"/>
      <c r="F17" s="1"/>
      <c r="G17" s="13">
        <v>14</v>
      </c>
      <c r="H17" s="13">
        <v>14</v>
      </c>
      <c r="I17" s="14">
        <v>86</v>
      </c>
      <c r="J17" s="1"/>
      <c r="K17" s="3"/>
      <c r="L17" s="3"/>
      <c r="M17" s="1"/>
      <c r="N17" s="13">
        <v>13</v>
      </c>
      <c r="O17" s="22">
        <v>17</v>
      </c>
      <c r="P17" s="14">
        <f t="shared" si="0"/>
        <v>83</v>
      </c>
      <c r="Q17" s="1"/>
      <c r="R17" s="1"/>
      <c r="S17" s="1"/>
    </row>
    <row r="18" spans="1:19">
      <c r="A18" s="1"/>
      <c r="B18" s="1"/>
      <c r="C18" s="40">
        <f>C16*2000</f>
        <v>2440000</v>
      </c>
      <c r="D18" s="1"/>
      <c r="E18" s="1"/>
      <c r="F18" s="1"/>
      <c r="G18" s="13">
        <v>15</v>
      </c>
      <c r="H18" s="13">
        <v>15</v>
      </c>
      <c r="I18" s="14">
        <v>85</v>
      </c>
      <c r="J18" s="3"/>
      <c r="K18" s="1"/>
      <c r="L18" s="3"/>
      <c r="M18" s="1"/>
      <c r="N18" s="13">
        <v>14</v>
      </c>
      <c r="O18" s="22">
        <v>18.5</v>
      </c>
      <c r="P18" s="14">
        <f t="shared" si="0"/>
        <v>81.5</v>
      </c>
      <c r="Q18" s="1"/>
      <c r="R18" s="1"/>
      <c r="S18" s="1"/>
    </row>
    <row r="19" spans="1:19">
      <c r="A19" s="1"/>
      <c r="B19" s="4"/>
      <c r="C19" s="5"/>
      <c r="D19" s="4"/>
      <c r="E19" s="4"/>
      <c r="F19" s="4"/>
      <c r="G19" s="13">
        <v>16</v>
      </c>
      <c r="H19" s="13">
        <v>16</v>
      </c>
      <c r="I19" s="14">
        <v>84</v>
      </c>
      <c r="J19" s="1"/>
      <c r="K19" s="1"/>
      <c r="L19" s="1"/>
      <c r="M19" s="1"/>
      <c r="N19" s="13">
        <v>15</v>
      </c>
      <c r="O19" s="22">
        <v>20</v>
      </c>
      <c r="P19" s="14">
        <f t="shared" si="0"/>
        <v>80</v>
      </c>
      <c r="Q19" s="1"/>
      <c r="R19" s="1"/>
      <c r="S19" s="1"/>
    </row>
    <row r="20" spans="1:19">
      <c r="A20" s="1"/>
      <c r="B20" s="4"/>
      <c r="C20" s="5"/>
      <c r="D20" s="4"/>
      <c r="E20" s="4"/>
      <c r="F20" s="4"/>
      <c r="G20" s="13">
        <v>17</v>
      </c>
      <c r="H20" s="13">
        <v>17</v>
      </c>
      <c r="I20" s="14">
        <v>83</v>
      </c>
      <c r="J20" s="1"/>
      <c r="K20" s="1"/>
      <c r="L20" s="1"/>
      <c r="M20" s="1"/>
      <c r="N20" s="13">
        <v>16</v>
      </c>
      <c r="O20" s="22">
        <v>21.5</v>
      </c>
      <c r="P20" s="14">
        <f t="shared" si="0"/>
        <v>78.5</v>
      </c>
      <c r="Q20" s="1"/>
      <c r="R20" s="1"/>
      <c r="S20" s="1"/>
    </row>
    <row r="21" spans="1:19" ht="15.75" customHeight="1">
      <c r="A21" s="1"/>
      <c r="B21" s="4"/>
      <c r="C21" s="19"/>
      <c r="D21" s="20"/>
      <c r="E21" s="19"/>
      <c r="F21" s="20"/>
      <c r="G21" s="13">
        <v>18</v>
      </c>
      <c r="H21" s="13">
        <v>18</v>
      </c>
      <c r="I21" s="14">
        <v>82</v>
      </c>
      <c r="J21" s="1"/>
      <c r="K21" s="1"/>
      <c r="L21" s="1"/>
      <c r="M21" s="1"/>
      <c r="N21" s="13">
        <v>17</v>
      </c>
      <c r="O21" s="22">
        <v>23</v>
      </c>
      <c r="P21" s="14">
        <f t="shared" si="0"/>
        <v>77</v>
      </c>
      <c r="Q21" s="1"/>
      <c r="R21" s="1"/>
      <c r="S21" s="1"/>
    </row>
    <row r="22" spans="1:19" ht="15.75" customHeight="1">
      <c r="A22" s="1"/>
      <c r="B22" s="4"/>
      <c r="C22" s="5"/>
      <c r="D22" s="4"/>
      <c r="E22" s="4"/>
      <c r="F22" s="4"/>
      <c r="G22" s="13">
        <v>19</v>
      </c>
      <c r="H22" s="13">
        <v>19</v>
      </c>
      <c r="I22" s="14">
        <v>81</v>
      </c>
      <c r="J22" s="1"/>
      <c r="K22" s="1"/>
      <c r="L22" s="1"/>
      <c r="M22" s="1"/>
      <c r="N22" s="13">
        <v>18</v>
      </c>
      <c r="O22" s="22">
        <v>24.5</v>
      </c>
      <c r="P22" s="14">
        <f t="shared" si="0"/>
        <v>75.5</v>
      </c>
      <c r="Q22" s="1"/>
      <c r="R22" s="1"/>
      <c r="S22" s="1"/>
    </row>
    <row r="23" spans="1:19" ht="15.75" customHeight="1">
      <c r="A23" s="1"/>
      <c r="B23" s="4"/>
      <c r="C23" s="5"/>
      <c r="D23" s="4"/>
      <c r="E23" s="4"/>
      <c r="F23" s="4"/>
      <c r="G23" s="13">
        <v>20</v>
      </c>
      <c r="H23" s="13">
        <v>20</v>
      </c>
      <c r="I23" s="14">
        <v>80</v>
      </c>
      <c r="J23" s="1"/>
      <c r="K23" s="1"/>
      <c r="L23" s="1"/>
      <c r="M23" s="1"/>
      <c r="N23" s="13">
        <v>19</v>
      </c>
      <c r="O23" s="22">
        <v>26</v>
      </c>
      <c r="P23" s="14">
        <f t="shared" si="0"/>
        <v>74</v>
      </c>
      <c r="Q23" s="1"/>
      <c r="R23" s="1"/>
      <c r="S23" s="1"/>
    </row>
    <row r="24" spans="1:19" ht="15.75" customHeight="1">
      <c r="A24" s="1"/>
      <c r="B24" s="27"/>
      <c r="C24" s="5"/>
      <c r="D24" s="4"/>
      <c r="E24" s="4"/>
      <c r="F24" s="4"/>
      <c r="G24" s="13">
        <v>21</v>
      </c>
      <c r="H24" s="13">
        <v>21</v>
      </c>
      <c r="I24" s="14">
        <v>79</v>
      </c>
      <c r="J24" s="1"/>
      <c r="K24" s="1"/>
      <c r="L24" s="1"/>
      <c r="M24" s="1"/>
      <c r="N24" s="13">
        <v>20</v>
      </c>
      <c r="O24" s="22">
        <v>27.5</v>
      </c>
      <c r="P24" s="14">
        <f t="shared" si="0"/>
        <v>72.5</v>
      </c>
      <c r="Q24" s="1"/>
      <c r="R24" s="1"/>
      <c r="S24" s="1"/>
    </row>
    <row r="25" spans="1:19" ht="15.75" customHeight="1">
      <c r="A25" s="1"/>
      <c r="B25" s="4"/>
      <c r="C25" s="19"/>
      <c r="D25" s="20"/>
      <c r="E25" s="19"/>
      <c r="F25" s="20"/>
      <c r="G25" s="13">
        <v>22</v>
      </c>
      <c r="H25" s="13">
        <v>22</v>
      </c>
      <c r="I25" s="14">
        <v>78</v>
      </c>
      <c r="J25" s="1"/>
      <c r="K25" s="1"/>
      <c r="L25" s="1"/>
      <c r="M25" s="1"/>
      <c r="N25" s="13">
        <v>21</v>
      </c>
      <c r="O25" s="22">
        <v>29</v>
      </c>
      <c r="P25" s="14">
        <f t="shared" si="0"/>
        <v>71</v>
      </c>
      <c r="Q25" s="1"/>
      <c r="R25" s="1"/>
      <c r="S25" s="1"/>
    </row>
    <row r="26" spans="1:19" ht="15.75" customHeight="1">
      <c r="A26" s="1"/>
      <c r="B26" s="1"/>
      <c r="C26" s="1"/>
      <c r="D26" s="1"/>
      <c r="E26" s="1"/>
      <c r="F26" s="1"/>
      <c r="G26" s="13">
        <v>23</v>
      </c>
      <c r="H26" s="13">
        <v>23</v>
      </c>
      <c r="I26" s="14">
        <v>77</v>
      </c>
      <c r="J26" s="1"/>
      <c r="K26" s="1"/>
      <c r="L26" s="1"/>
      <c r="M26" s="1"/>
      <c r="N26" s="13">
        <v>22</v>
      </c>
      <c r="O26" s="22">
        <v>30.5</v>
      </c>
      <c r="P26" s="14">
        <f t="shared" si="0"/>
        <v>69.5</v>
      </c>
      <c r="Q26" s="1"/>
      <c r="R26" s="1"/>
      <c r="S26" s="1"/>
    </row>
    <row r="27" spans="1:19" ht="15.75" customHeight="1">
      <c r="A27" s="1"/>
      <c r="B27" s="1"/>
      <c r="C27" s="1"/>
      <c r="D27" s="1"/>
      <c r="E27" s="1"/>
      <c r="F27" s="1"/>
      <c r="G27" s="13">
        <v>24</v>
      </c>
      <c r="H27" s="13">
        <v>24</v>
      </c>
      <c r="I27" s="14">
        <v>76</v>
      </c>
      <c r="J27" s="1"/>
      <c r="K27" s="1"/>
      <c r="L27" s="1"/>
      <c r="M27" s="1"/>
      <c r="N27" s="13">
        <v>23</v>
      </c>
      <c r="O27" s="22">
        <v>32</v>
      </c>
      <c r="P27" s="14">
        <f t="shared" si="0"/>
        <v>68</v>
      </c>
      <c r="Q27" s="1"/>
      <c r="R27" s="1"/>
      <c r="S27" s="1"/>
    </row>
    <row r="28" spans="1:19" ht="15.75" customHeight="1">
      <c r="A28" s="1"/>
      <c r="B28" s="1"/>
      <c r="C28" s="1"/>
      <c r="D28" s="1"/>
      <c r="E28" s="1"/>
      <c r="F28" s="1"/>
      <c r="G28" s="13">
        <v>25</v>
      </c>
      <c r="H28" s="13">
        <v>25</v>
      </c>
      <c r="I28" s="14">
        <v>75</v>
      </c>
      <c r="J28" s="1"/>
      <c r="K28" s="1"/>
      <c r="L28" s="1"/>
      <c r="M28" s="1"/>
      <c r="N28" s="13">
        <v>24</v>
      </c>
      <c r="O28" s="22">
        <v>33.5</v>
      </c>
      <c r="P28" s="14">
        <f t="shared" si="0"/>
        <v>66.5</v>
      </c>
      <c r="Q28" s="1"/>
      <c r="R28" s="1"/>
      <c r="S28" s="1"/>
    </row>
    <row r="29" spans="1:19" ht="15.75" customHeight="1">
      <c r="A29" s="1"/>
      <c r="B29" s="1"/>
      <c r="C29" s="1"/>
      <c r="D29" s="1"/>
      <c r="E29" s="1"/>
      <c r="F29" s="1"/>
      <c r="G29" s="13">
        <v>26</v>
      </c>
      <c r="H29" s="13">
        <v>26</v>
      </c>
      <c r="I29" s="14">
        <v>74</v>
      </c>
      <c r="J29" s="1"/>
      <c r="K29" s="1"/>
      <c r="L29" s="1"/>
      <c r="M29" s="1"/>
      <c r="N29" s="13">
        <v>25</v>
      </c>
      <c r="O29" s="22">
        <v>35</v>
      </c>
      <c r="P29" s="14">
        <f t="shared" si="0"/>
        <v>65</v>
      </c>
      <c r="Q29" s="1"/>
      <c r="R29" s="1"/>
      <c r="S29" s="1"/>
    </row>
    <row r="30" spans="1:19" ht="15.75" customHeight="1">
      <c r="A30" s="1"/>
      <c r="B30" s="1"/>
      <c r="C30" s="1"/>
      <c r="D30" s="1"/>
      <c r="E30" s="1"/>
      <c r="F30" s="1"/>
      <c r="G30" s="13">
        <v>27</v>
      </c>
      <c r="H30" s="13">
        <v>27</v>
      </c>
      <c r="I30" s="14">
        <v>73</v>
      </c>
      <c r="J30" s="1"/>
      <c r="K30" s="1"/>
      <c r="L30" s="1"/>
      <c r="M30" s="1"/>
      <c r="N30" s="13">
        <v>26</v>
      </c>
      <c r="O30" s="22">
        <v>36.5</v>
      </c>
      <c r="P30" s="14">
        <f t="shared" si="0"/>
        <v>63.5</v>
      </c>
      <c r="Q30" s="1"/>
      <c r="R30" s="1"/>
      <c r="S30" s="1"/>
    </row>
    <row r="31" spans="1:19" ht="15.75" customHeight="1">
      <c r="A31" s="4"/>
      <c r="B31" s="41"/>
      <c r="C31" s="4"/>
      <c r="D31" s="4"/>
      <c r="E31" s="4"/>
      <c r="F31" s="1"/>
      <c r="G31" s="13">
        <v>28</v>
      </c>
      <c r="H31" s="13">
        <v>28</v>
      </c>
      <c r="I31" s="14">
        <v>72</v>
      </c>
      <c r="J31" s="1"/>
      <c r="K31" s="1"/>
      <c r="L31" s="1"/>
      <c r="M31" s="1"/>
      <c r="N31" s="13">
        <v>27</v>
      </c>
      <c r="O31" s="22">
        <v>38</v>
      </c>
      <c r="P31" s="14">
        <f t="shared" si="0"/>
        <v>62</v>
      </c>
      <c r="Q31" s="1"/>
      <c r="R31" s="1"/>
      <c r="S31" s="1"/>
    </row>
    <row r="32" spans="1:19" ht="15.75" customHeight="1">
      <c r="A32" s="4"/>
      <c r="B32" s="5"/>
      <c r="C32" s="4"/>
      <c r="D32" s="4"/>
      <c r="E32" s="4"/>
      <c r="F32" s="1"/>
      <c r="G32" s="13">
        <v>29</v>
      </c>
      <c r="H32" s="13">
        <v>29</v>
      </c>
      <c r="I32" s="14">
        <v>71</v>
      </c>
      <c r="J32" s="1"/>
      <c r="K32" s="1"/>
      <c r="L32" s="1"/>
      <c r="M32" s="1"/>
      <c r="N32" s="13">
        <v>28</v>
      </c>
      <c r="O32" s="22">
        <v>39.5</v>
      </c>
      <c r="P32" s="14">
        <f t="shared" si="0"/>
        <v>60.5</v>
      </c>
      <c r="Q32" s="1"/>
      <c r="R32" s="1"/>
      <c r="S32" s="1"/>
    </row>
    <row r="33" spans="1:19" ht="15.75" customHeight="1">
      <c r="A33" s="4"/>
      <c r="B33" s="19"/>
      <c r="C33" s="20"/>
      <c r="D33" s="42"/>
      <c r="E33" s="20"/>
      <c r="F33" s="1"/>
      <c r="G33" s="13">
        <v>30</v>
      </c>
      <c r="H33" s="13">
        <v>30</v>
      </c>
      <c r="I33" s="14">
        <v>70</v>
      </c>
      <c r="J33" s="1"/>
      <c r="K33" s="1"/>
      <c r="L33" s="1"/>
      <c r="M33" s="1"/>
      <c r="N33" s="13">
        <v>29</v>
      </c>
      <c r="O33" s="22">
        <v>41</v>
      </c>
      <c r="P33" s="14">
        <f t="shared" si="0"/>
        <v>59</v>
      </c>
      <c r="Q33" s="1"/>
      <c r="R33" s="1"/>
      <c r="S33" s="1"/>
    </row>
    <row r="34" spans="1:19" ht="15.75" customHeight="1">
      <c r="A34" s="4"/>
      <c r="B34" s="5"/>
      <c r="C34" s="4"/>
      <c r="D34" s="4"/>
      <c r="E34" s="4"/>
      <c r="F34" s="1"/>
      <c r="G34" s="13">
        <v>31</v>
      </c>
      <c r="H34" s="13">
        <v>31</v>
      </c>
      <c r="I34" s="14">
        <v>69</v>
      </c>
      <c r="J34" s="1"/>
      <c r="K34" s="1"/>
      <c r="L34" s="1"/>
      <c r="M34" s="1"/>
      <c r="N34" s="13">
        <v>30</v>
      </c>
      <c r="O34" s="22">
        <v>42.5</v>
      </c>
      <c r="P34" s="14">
        <f t="shared" si="0"/>
        <v>57.5</v>
      </c>
      <c r="Q34" s="1"/>
      <c r="R34" s="1"/>
      <c r="S34" s="1"/>
    </row>
    <row r="35" spans="1:19" ht="15.75" customHeight="1">
      <c r="A35" s="4"/>
      <c r="B35" s="41"/>
      <c r="C35" s="4"/>
      <c r="D35" s="4"/>
      <c r="E35" s="4"/>
      <c r="F35" s="1"/>
      <c r="G35" s="13">
        <v>32</v>
      </c>
      <c r="H35" s="13">
        <v>32</v>
      </c>
      <c r="I35" s="14">
        <v>68</v>
      </c>
      <c r="J35" s="1"/>
      <c r="K35" s="1"/>
      <c r="L35" s="1"/>
      <c r="M35" s="1"/>
      <c r="N35" s="13">
        <v>31</v>
      </c>
      <c r="O35" s="22">
        <v>44</v>
      </c>
      <c r="P35" s="14">
        <f t="shared" si="0"/>
        <v>56</v>
      </c>
      <c r="Q35" s="1"/>
      <c r="R35" s="1"/>
      <c r="S35" s="1"/>
    </row>
    <row r="36" spans="1:19" ht="15.75" customHeight="1">
      <c r="A36" s="27"/>
      <c r="B36" s="5"/>
      <c r="C36" s="4"/>
      <c r="D36" s="4"/>
      <c r="E36" s="4"/>
      <c r="F36" s="1"/>
      <c r="G36" s="13">
        <v>33</v>
      </c>
      <c r="H36" s="13">
        <v>33</v>
      </c>
      <c r="I36" s="14">
        <v>67</v>
      </c>
      <c r="J36" s="1"/>
      <c r="K36" s="1"/>
      <c r="L36" s="1"/>
      <c r="M36" s="1"/>
      <c r="N36" s="13">
        <v>32</v>
      </c>
      <c r="O36" s="22">
        <v>45.5</v>
      </c>
      <c r="P36" s="14">
        <f t="shared" si="0"/>
        <v>54.5</v>
      </c>
      <c r="Q36" s="1"/>
      <c r="R36" s="1"/>
      <c r="S36" s="1"/>
    </row>
    <row r="37" spans="1:19" ht="15.75" customHeight="1">
      <c r="A37" s="4"/>
      <c r="B37" s="19"/>
      <c r="C37" s="20"/>
      <c r="D37" s="19"/>
      <c r="E37" s="20"/>
      <c r="F37" s="1"/>
      <c r="G37" s="13">
        <v>34</v>
      </c>
      <c r="H37" s="13">
        <v>34</v>
      </c>
      <c r="I37" s="14">
        <v>66</v>
      </c>
      <c r="J37" s="1"/>
      <c r="K37" s="1"/>
      <c r="L37" s="1"/>
      <c r="M37" s="1"/>
      <c r="N37" s="13">
        <v>33</v>
      </c>
      <c r="O37" s="22">
        <v>47</v>
      </c>
      <c r="P37" s="14">
        <f t="shared" si="0"/>
        <v>53</v>
      </c>
      <c r="Q37" s="1"/>
      <c r="R37" s="1"/>
      <c r="S37" s="1"/>
    </row>
    <row r="38" spans="1:19" ht="15.75" customHeight="1">
      <c r="A38" s="1"/>
      <c r="B38" s="1"/>
      <c r="C38" s="1"/>
      <c r="D38" s="1"/>
      <c r="E38" s="1"/>
      <c r="F38" s="1"/>
      <c r="G38" s="13">
        <v>35</v>
      </c>
      <c r="H38" s="13">
        <v>35</v>
      </c>
      <c r="I38" s="14">
        <v>65</v>
      </c>
      <c r="J38" s="1"/>
      <c r="K38" s="1"/>
      <c r="L38" s="1"/>
      <c r="M38" s="1"/>
      <c r="N38" s="13">
        <v>34</v>
      </c>
      <c r="O38" s="22">
        <v>48.5</v>
      </c>
      <c r="P38" s="14">
        <f t="shared" si="0"/>
        <v>51.5</v>
      </c>
      <c r="Q38" s="1"/>
      <c r="R38" s="1"/>
      <c r="S38" s="1"/>
    </row>
    <row r="39" spans="1:19" ht="15.75" customHeight="1">
      <c r="A39" s="1"/>
      <c r="B39" s="1"/>
      <c r="C39" s="1"/>
      <c r="D39" s="1"/>
      <c r="E39" s="1"/>
      <c r="F39" s="1"/>
      <c r="G39" s="13">
        <v>36</v>
      </c>
      <c r="H39" s="13">
        <v>36</v>
      </c>
      <c r="I39" s="14">
        <v>64</v>
      </c>
      <c r="J39" s="1"/>
      <c r="K39" s="1"/>
      <c r="L39" s="1"/>
      <c r="M39" s="1"/>
      <c r="N39" s="13">
        <v>35</v>
      </c>
      <c r="O39" s="22">
        <v>50</v>
      </c>
      <c r="P39" s="14">
        <f t="shared" si="0"/>
        <v>50</v>
      </c>
      <c r="Q39" s="1"/>
      <c r="R39" s="1"/>
      <c r="S39" s="1"/>
    </row>
    <row r="40" spans="1:19" ht="15.75" customHeight="1">
      <c r="A40" s="1"/>
      <c r="B40" s="1"/>
      <c r="C40" s="1"/>
      <c r="D40" s="1"/>
      <c r="E40" s="1"/>
      <c r="F40" s="1"/>
      <c r="G40" s="13">
        <v>37</v>
      </c>
      <c r="H40" s="13">
        <v>37</v>
      </c>
      <c r="I40" s="14">
        <v>63</v>
      </c>
      <c r="J40" s="1"/>
      <c r="K40" s="1"/>
      <c r="L40" s="1"/>
      <c r="M40" s="1"/>
      <c r="N40" s="13">
        <v>36</v>
      </c>
      <c r="O40" s="22">
        <v>51.5</v>
      </c>
      <c r="P40" s="14">
        <f t="shared" si="0"/>
        <v>48.5</v>
      </c>
      <c r="Q40" s="1"/>
      <c r="R40" s="1"/>
      <c r="S40" s="1"/>
    </row>
    <row r="41" spans="1:19" ht="15.75" customHeight="1">
      <c r="A41" s="1"/>
      <c r="B41" s="1"/>
      <c r="C41" s="1"/>
      <c r="D41" s="1"/>
      <c r="E41" s="1"/>
      <c r="F41" s="1"/>
      <c r="G41" s="13">
        <v>38</v>
      </c>
      <c r="H41" s="13">
        <v>38</v>
      </c>
      <c r="I41" s="14">
        <v>62</v>
      </c>
      <c r="J41" s="1"/>
      <c r="K41" s="1"/>
      <c r="L41" s="1"/>
      <c r="M41" s="1"/>
      <c r="N41" s="13">
        <v>37</v>
      </c>
      <c r="O41" s="22">
        <v>53</v>
      </c>
      <c r="P41" s="14">
        <f t="shared" si="0"/>
        <v>47</v>
      </c>
      <c r="Q41" s="1"/>
      <c r="R41" s="1"/>
      <c r="S41" s="1"/>
    </row>
    <row r="42" spans="1:19" ht="15.75" customHeight="1">
      <c r="A42" s="1"/>
      <c r="B42" s="1"/>
      <c r="C42" s="1"/>
      <c r="D42" s="1"/>
      <c r="E42" s="1"/>
      <c r="F42" s="1"/>
      <c r="G42" s="13">
        <v>39</v>
      </c>
      <c r="H42" s="13">
        <v>39</v>
      </c>
      <c r="I42" s="14">
        <v>61</v>
      </c>
      <c r="J42" s="1"/>
      <c r="K42" s="1"/>
      <c r="L42" s="1"/>
      <c r="M42" s="1"/>
      <c r="N42" s="13">
        <v>38</v>
      </c>
      <c r="O42" s="22">
        <v>54.5</v>
      </c>
      <c r="P42" s="14">
        <f t="shared" si="0"/>
        <v>45.5</v>
      </c>
      <c r="Q42" s="1"/>
      <c r="R42" s="1"/>
      <c r="S42" s="1"/>
    </row>
    <row r="43" spans="1:19" ht="15.75" customHeight="1">
      <c r="A43" s="1"/>
      <c r="B43" s="1"/>
      <c r="C43" s="1"/>
      <c r="D43" s="1"/>
      <c r="E43" s="1"/>
      <c r="F43" s="1"/>
      <c r="G43" s="13">
        <v>40</v>
      </c>
      <c r="H43" s="13">
        <v>40</v>
      </c>
      <c r="I43" s="14">
        <v>60</v>
      </c>
      <c r="J43" s="1"/>
      <c r="K43" s="1"/>
      <c r="L43" s="1"/>
      <c r="M43" s="1"/>
      <c r="N43" s="13">
        <v>39</v>
      </c>
      <c r="O43" s="22">
        <v>56</v>
      </c>
      <c r="P43" s="14">
        <f t="shared" si="0"/>
        <v>44</v>
      </c>
      <c r="Q43" s="1"/>
      <c r="R43" s="1"/>
      <c r="S43" s="1"/>
    </row>
    <row r="44" spans="1:19" ht="15.75" customHeight="1">
      <c r="A44" s="1"/>
      <c r="B44" s="1"/>
      <c r="C44" s="1"/>
      <c r="D44" s="1"/>
      <c r="E44" s="1"/>
      <c r="F44" s="1"/>
      <c r="G44" s="13">
        <v>41</v>
      </c>
      <c r="H44" s="13">
        <v>41</v>
      </c>
      <c r="I44" s="14">
        <v>59</v>
      </c>
      <c r="J44" s="1"/>
      <c r="K44" s="1"/>
      <c r="L44" s="1"/>
      <c r="M44" s="1"/>
      <c r="N44" s="13">
        <v>40</v>
      </c>
      <c r="O44" s="22">
        <v>57.5</v>
      </c>
      <c r="P44" s="14">
        <f t="shared" si="0"/>
        <v>42.5</v>
      </c>
      <c r="Q44" s="1"/>
      <c r="R44" s="1"/>
      <c r="S44" s="1"/>
    </row>
    <row r="45" spans="1:19" ht="15.75" customHeight="1">
      <c r="A45" s="1"/>
      <c r="B45" s="1"/>
      <c r="C45" s="1"/>
      <c r="D45" s="1"/>
      <c r="E45" s="1"/>
      <c r="F45" s="1"/>
      <c r="G45" s="13">
        <v>42</v>
      </c>
      <c r="H45" s="13">
        <v>42</v>
      </c>
      <c r="I45" s="14">
        <v>58</v>
      </c>
      <c r="J45" s="1"/>
      <c r="K45" s="1"/>
      <c r="L45" s="1"/>
      <c r="M45" s="1"/>
      <c r="N45" s="13">
        <v>41</v>
      </c>
      <c r="O45" s="22">
        <v>59</v>
      </c>
      <c r="P45" s="14">
        <f t="shared" si="0"/>
        <v>41</v>
      </c>
      <c r="Q45" s="1"/>
      <c r="R45" s="1"/>
      <c r="S45" s="1"/>
    </row>
    <row r="46" spans="1:19" ht="15.75" customHeight="1">
      <c r="A46" s="1"/>
      <c r="B46" s="1"/>
      <c r="C46" s="1"/>
      <c r="D46" s="1"/>
      <c r="E46" s="1"/>
      <c r="F46" s="1"/>
      <c r="G46" s="13">
        <v>43</v>
      </c>
      <c r="H46" s="13">
        <v>43</v>
      </c>
      <c r="I46" s="14">
        <v>57</v>
      </c>
      <c r="J46" s="1"/>
      <c r="K46" s="1"/>
      <c r="L46" s="1"/>
      <c r="M46" s="1"/>
      <c r="N46" s="13">
        <v>42</v>
      </c>
      <c r="O46" s="22">
        <v>60.5</v>
      </c>
      <c r="P46" s="14">
        <f t="shared" si="0"/>
        <v>39.5</v>
      </c>
      <c r="Q46" s="1"/>
      <c r="R46" s="1"/>
      <c r="S46" s="1"/>
    </row>
    <row r="47" spans="1:19" ht="15.75" customHeight="1">
      <c r="A47" s="1"/>
      <c r="B47" s="1"/>
      <c r="C47" s="1"/>
      <c r="D47" s="1"/>
      <c r="E47" s="1"/>
      <c r="F47" s="1"/>
      <c r="G47" s="13">
        <v>44</v>
      </c>
      <c r="H47" s="13">
        <v>44</v>
      </c>
      <c r="I47" s="14">
        <v>56</v>
      </c>
      <c r="J47" s="1"/>
      <c r="K47" s="1"/>
      <c r="L47" s="1"/>
      <c r="M47" s="1"/>
      <c r="N47" s="13">
        <v>43</v>
      </c>
      <c r="O47" s="22">
        <v>62</v>
      </c>
      <c r="P47" s="14">
        <f t="shared" si="0"/>
        <v>38</v>
      </c>
      <c r="Q47" s="1"/>
      <c r="R47" s="1"/>
      <c r="S47" s="1"/>
    </row>
    <row r="48" spans="1:19" ht="15.75" customHeight="1">
      <c r="A48" s="1"/>
      <c r="B48" s="1"/>
      <c r="C48" s="1"/>
      <c r="D48" s="1"/>
      <c r="E48" s="1"/>
      <c r="F48" s="1"/>
      <c r="G48" s="13">
        <v>45</v>
      </c>
      <c r="H48" s="13">
        <v>45</v>
      </c>
      <c r="I48" s="14">
        <v>55</v>
      </c>
      <c r="J48" s="1"/>
      <c r="K48" s="1"/>
      <c r="L48" s="1"/>
      <c r="M48" s="1"/>
      <c r="N48" s="13">
        <v>44</v>
      </c>
      <c r="O48" s="22">
        <v>63.5</v>
      </c>
      <c r="P48" s="14">
        <f t="shared" si="0"/>
        <v>36.5</v>
      </c>
      <c r="Q48" s="1"/>
      <c r="R48" s="1"/>
      <c r="S48" s="1"/>
    </row>
    <row r="49" spans="1:19" ht="15.75" customHeight="1">
      <c r="A49" s="1"/>
      <c r="B49" s="1"/>
      <c r="C49" s="1"/>
      <c r="D49" s="1"/>
      <c r="E49" s="1"/>
      <c r="F49" s="1"/>
      <c r="G49" s="13">
        <v>46</v>
      </c>
      <c r="H49" s="13">
        <v>46</v>
      </c>
      <c r="I49" s="14">
        <v>54</v>
      </c>
      <c r="J49" s="1"/>
      <c r="K49" s="1"/>
      <c r="L49" s="1"/>
      <c r="M49" s="1"/>
      <c r="N49" s="13">
        <v>45</v>
      </c>
      <c r="O49" s="22">
        <v>65</v>
      </c>
      <c r="P49" s="14">
        <f t="shared" si="0"/>
        <v>35</v>
      </c>
      <c r="Q49" s="1"/>
      <c r="R49" s="1"/>
      <c r="S49" s="1"/>
    </row>
    <row r="50" spans="1:19" ht="15.75" customHeight="1">
      <c r="A50" s="1"/>
      <c r="B50" s="1"/>
      <c r="C50" s="1"/>
      <c r="D50" s="1"/>
      <c r="E50" s="1"/>
      <c r="F50" s="1"/>
      <c r="G50" s="13">
        <v>47</v>
      </c>
      <c r="H50" s="13">
        <v>47</v>
      </c>
      <c r="I50" s="14">
        <v>53</v>
      </c>
      <c r="J50" s="1"/>
      <c r="K50" s="1"/>
      <c r="L50" s="1"/>
      <c r="M50" s="1"/>
      <c r="N50" s="13">
        <v>46</v>
      </c>
      <c r="O50" s="22">
        <v>66.5</v>
      </c>
      <c r="P50" s="14">
        <f t="shared" si="0"/>
        <v>33.5</v>
      </c>
      <c r="Q50" s="1"/>
      <c r="R50" s="1"/>
      <c r="S50" s="1"/>
    </row>
    <row r="51" spans="1:19" ht="15.75" customHeight="1">
      <c r="A51" s="1"/>
      <c r="B51" s="1"/>
      <c r="C51" s="1"/>
      <c r="D51" s="1"/>
      <c r="E51" s="1"/>
      <c r="F51" s="1"/>
      <c r="G51" s="13">
        <v>48</v>
      </c>
      <c r="H51" s="13">
        <v>48</v>
      </c>
      <c r="I51" s="14">
        <v>52</v>
      </c>
      <c r="J51" s="1"/>
      <c r="K51" s="1"/>
      <c r="L51" s="1"/>
      <c r="M51" s="1"/>
      <c r="N51" s="13">
        <v>47</v>
      </c>
      <c r="O51" s="22">
        <v>68</v>
      </c>
      <c r="P51" s="14">
        <f t="shared" si="0"/>
        <v>32</v>
      </c>
      <c r="Q51" s="1"/>
      <c r="R51" s="1"/>
      <c r="S51" s="1"/>
    </row>
    <row r="52" spans="1:19" ht="15.75" customHeight="1">
      <c r="A52" s="1"/>
      <c r="B52" s="1"/>
      <c r="C52" s="1"/>
      <c r="D52" s="1"/>
      <c r="E52" s="1"/>
      <c r="F52" s="1"/>
      <c r="G52" s="13">
        <v>49</v>
      </c>
      <c r="H52" s="13">
        <v>49</v>
      </c>
      <c r="I52" s="14">
        <v>51</v>
      </c>
      <c r="J52" s="1"/>
      <c r="K52" s="1"/>
      <c r="L52" s="1"/>
      <c r="M52" s="1"/>
      <c r="N52" s="13">
        <v>48</v>
      </c>
      <c r="O52" s="22">
        <v>69.5</v>
      </c>
      <c r="P52" s="14">
        <f t="shared" si="0"/>
        <v>30.5</v>
      </c>
      <c r="Q52" s="1"/>
      <c r="R52" s="1"/>
      <c r="S52" s="1"/>
    </row>
    <row r="53" spans="1:19" ht="15.75" customHeight="1">
      <c r="A53" s="1"/>
      <c r="B53" s="1"/>
      <c r="C53" s="1"/>
      <c r="D53" s="1"/>
      <c r="E53" s="1"/>
      <c r="F53" s="1"/>
      <c r="G53" s="13">
        <v>50</v>
      </c>
      <c r="H53" s="13">
        <v>50</v>
      </c>
      <c r="I53" s="14">
        <v>50</v>
      </c>
      <c r="J53" s="1"/>
      <c r="K53" s="1"/>
      <c r="L53" s="1"/>
      <c r="M53" s="1"/>
      <c r="N53" s="13">
        <v>49</v>
      </c>
      <c r="O53" s="22">
        <v>71</v>
      </c>
      <c r="P53" s="14">
        <f t="shared" si="0"/>
        <v>29</v>
      </c>
      <c r="Q53" s="1"/>
      <c r="R53" s="1"/>
      <c r="S53" s="1"/>
    </row>
    <row r="54" spans="1:19" ht="15.75" customHeight="1">
      <c r="A54" s="1"/>
      <c r="B54" s="1"/>
      <c r="C54" s="1"/>
      <c r="D54" s="1"/>
      <c r="E54" s="1"/>
      <c r="F54" s="1"/>
      <c r="G54" s="13">
        <v>51</v>
      </c>
      <c r="H54" s="13">
        <v>51</v>
      </c>
      <c r="I54" s="14">
        <v>49</v>
      </c>
      <c r="J54" s="1"/>
      <c r="K54" s="1"/>
      <c r="L54" s="1"/>
      <c r="M54" s="1"/>
      <c r="N54" s="13">
        <v>50</v>
      </c>
      <c r="O54" s="22">
        <v>72.5</v>
      </c>
      <c r="P54" s="14">
        <f t="shared" si="0"/>
        <v>27.5</v>
      </c>
      <c r="Q54" s="1"/>
      <c r="R54" s="1"/>
      <c r="S54" s="1"/>
    </row>
    <row r="55" spans="1:19" ht="15.75" customHeight="1">
      <c r="A55" s="1"/>
      <c r="B55" s="1"/>
      <c r="C55" s="1"/>
      <c r="D55" s="1"/>
      <c r="E55" s="1"/>
      <c r="F55" s="1"/>
      <c r="G55" s="13">
        <v>52</v>
      </c>
      <c r="H55" s="13">
        <v>52</v>
      </c>
      <c r="I55" s="14">
        <v>48</v>
      </c>
      <c r="J55" s="1"/>
      <c r="K55" s="1"/>
      <c r="L55" s="1"/>
      <c r="M55" s="1"/>
      <c r="N55" s="13">
        <v>51</v>
      </c>
      <c r="O55" s="22">
        <v>74</v>
      </c>
      <c r="P55" s="14">
        <f t="shared" si="0"/>
        <v>26</v>
      </c>
      <c r="Q55" s="1"/>
      <c r="R55" s="1"/>
      <c r="S55" s="1"/>
    </row>
    <row r="56" spans="1:19" ht="15.75" customHeight="1">
      <c r="A56" s="1"/>
      <c r="B56" s="1"/>
      <c r="C56" s="1"/>
      <c r="D56" s="1"/>
      <c r="E56" s="1"/>
      <c r="F56" s="1"/>
      <c r="G56" s="13">
        <v>53</v>
      </c>
      <c r="H56" s="13">
        <v>53</v>
      </c>
      <c r="I56" s="14">
        <v>47</v>
      </c>
      <c r="J56" s="1"/>
      <c r="K56" s="1"/>
      <c r="L56" s="1"/>
      <c r="M56" s="1"/>
      <c r="N56" s="13">
        <v>52</v>
      </c>
      <c r="O56" s="22">
        <v>75.5</v>
      </c>
      <c r="P56" s="14">
        <f t="shared" si="0"/>
        <v>24.5</v>
      </c>
      <c r="Q56" s="1"/>
      <c r="R56" s="1"/>
      <c r="S56" s="1"/>
    </row>
    <row r="57" spans="1:19" ht="15.75" customHeight="1">
      <c r="A57" s="1"/>
      <c r="B57" s="1"/>
      <c r="C57" s="1"/>
      <c r="D57" s="1"/>
      <c r="E57" s="1"/>
      <c r="F57" s="1"/>
      <c r="G57" s="13">
        <v>54</v>
      </c>
      <c r="H57" s="13">
        <v>54</v>
      </c>
      <c r="I57" s="14">
        <v>46</v>
      </c>
      <c r="J57" s="1"/>
      <c r="K57" s="1"/>
      <c r="L57" s="1"/>
      <c r="M57" s="1"/>
      <c r="N57" s="13">
        <v>53</v>
      </c>
      <c r="O57" s="22">
        <v>77</v>
      </c>
      <c r="P57" s="14">
        <f t="shared" si="0"/>
        <v>23</v>
      </c>
      <c r="Q57" s="1"/>
      <c r="R57" s="1"/>
      <c r="S57" s="1"/>
    </row>
    <row r="58" spans="1:19" ht="15.75" customHeight="1">
      <c r="A58" s="1"/>
      <c r="B58" s="1"/>
      <c r="C58" s="1"/>
      <c r="D58" s="1"/>
      <c r="E58" s="1"/>
      <c r="F58" s="1"/>
      <c r="G58" s="13">
        <v>55</v>
      </c>
      <c r="H58" s="13">
        <v>55</v>
      </c>
      <c r="I58" s="14">
        <v>45</v>
      </c>
      <c r="J58" s="1"/>
      <c r="K58" s="1"/>
      <c r="L58" s="1"/>
      <c r="M58" s="1"/>
      <c r="N58" s="13">
        <v>54</v>
      </c>
      <c r="O58" s="22">
        <v>78.5</v>
      </c>
      <c r="P58" s="14">
        <f t="shared" si="0"/>
        <v>21.5</v>
      </c>
      <c r="Q58" s="1"/>
      <c r="R58" s="1"/>
      <c r="S58" s="1"/>
    </row>
    <row r="59" spans="1:19" ht="15.75" customHeight="1">
      <c r="A59" s="1"/>
      <c r="B59" s="1"/>
      <c r="C59" s="1"/>
      <c r="D59" s="1"/>
      <c r="E59" s="1"/>
      <c r="F59" s="1"/>
      <c r="G59" s="13">
        <v>56</v>
      </c>
      <c r="H59" s="13">
        <v>56</v>
      </c>
      <c r="I59" s="14">
        <v>44</v>
      </c>
      <c r="J59" s="1"/>
      <c r="K59" s="1"/>
      <c r="L59" s="1"/>
      <c r="M59" s="1"/>
      <c r="N59" s="13">
        <v>55</v>
      </c>
      <c r="O59" s="22">
        <v>80</v>
      </c>
      <c r="P59" s="14">
        <f t="shared" si="0"/>
        <v>20</v>
      </c>
      <c r="Q59" s="1"/>
      <c r="R59" s="1"/>
      <c r="S59" s="1"/>
    </row>
    <row r="60" spans="1:19" ht="15.75" customHeight="1">
      <c r="A60" s="1"/>
      <c r="B60" s="1"/>
      <c r="C60" s="1"/>
      <c r="D60" s="1"/>
      <c r="E60" s="1"/>
      <c r="F60" s="1"/>
      <c r="G60" s="13">
        <v>57</v>
      </c>
      <c r="H60" s="13">
        <v>57</v>
      </c>
      <c r="I60" s="14">
        <v>43</v>
      </c>
      <c r="J60" s="1"/>
      <c r="K60" s="1"/>
      <c r="L60" s="1"/>
      <c r="M60" s="1"/>
      <c r="N60" s="13">
        <v>56</v>
      </c>
      <c r="O60" s="22">
        <v>81.5</v>
      </c>
      <c r="P60" s="14">
        <f t="shared" si="0"/>
        <v>18.5</v>
      </c>
      <c r="Q60" s="1"/>
      <c r="R60" s="1"/>
      <c r="S60" s="1"/>
    </row>
    <row r="61" spans="1:19" ht="15.75" customHeight="1">
      <c r="A61" s="1"/>
      <c r="B61" s="1"/>
      <c r="C61" s="1"/>
      <c r="D61" s="1"/>
      <c r="E61" s="1"/>
      <c r="F61" s="1"/>
      <c r="G61" s="13">
        <v>58</v>
      </c>
      <c r="H61" s="13">
        <v>58</v>
      </c>
      <c r="I61" s="14">
        <v>42</v>
      </c>
      <c r="J61" s="1"/>
      <c r="K61" s="1"/>
      <c r="L61" s="1"/>
      <c r="M61" s="1"/>
      <c r="N61" s="13">
        <v>57</v>
      </c>
      <c r="O61" s="22">
        <v>83</v>
      </c>
      <c r="P61" s="14">
        <f t="shared" si="0"/>
        <v>17</v>
      </c>
      <c r="Q61" s="1"/>
      <c r="R61" s="1"/>
      <c r="S61" s="1"/>
    </row>
    <row r="62" spans="1:19" ht="15.75" customHeight="1">
      <c r="A62" s="1"/>
      <c r="B62" s="1"/>
      <c r="C62" s="1"/>
      <c r="D62" s="1"/>
      <c r="E62" s="1"/>
      <c r="F62" s="1"/>
      <c r="G62" s="13">
        <v>59</v>
      </c>
      <c r="H62" s="13">
        <v>59</v>
      </c>
      <c r="I62" s="14">
        <v>41</v>
      </c>
      <c r="J62" s="1"/>
      <c r="K62" s="1"/>
      <c r="L62" s="1"/>
      <c r="M62" s="1"/>
      <c r="N62" s="13">
        <v>58</v>
      </c>
      <c r="O62" s="22">
        <v>84.5</v>
      </c>
      <c r="P62" s="14">
        <f t="shared" si="0"/>
        <v>15.5</v>
      </c>
      <c r="Q62" s="1"/>
      <c r="R62" s="1"/>
      <c r="S62" s="1"/>
    </row>
    <row r="63" spans="1:19" ht="15.75" customHeight="1">
      <c r="A63" s="1"/>
      <c r="B63" s="1"/>
      <c r="C63" s="1"/>
      <c r="D63" s="1"/>
      <c r="E63" s="1"/>
      <c r="F63" s="1"/>
      <c r="G63" s="13">
        <v>60</v>
      </c>
      <c r="H63" s="13">
        <v>60</v>
      </c>
      <c r="I63" s="14">
        <v>40</v>
      </c>
      <c r="J63" s="1"/>
      <c r="K63" s="1"/>
      <c r="L63" s="1"/>
      <c r="M63" s="1"/>
      <c r="N63" s="13">
        <v>59</v>
      </c>
      <c r="O63" s="22">
        <v>85</v>
      </c>
      <c r="P63" s="32">
        <f t="shared" si="0"/>
        <v>14</v>
      </c>
      <c r="Q63" s="1"/>
      <c r="R63" s="1"/>
      <c r="S63" s="1"/>
    </row>
    <row r="64" spans="1:19" ht="15.75" customHeight="1">
      <c r="A64" s="1"/>
      <c r="B64" s="1"/>
      <c r="C64" s="1"/>
      <c r="D64" s="1"/>
      <c r="E64" s="1"/>
      <c r="F64" s="1"/>
      <c r="G64" s="13">
        <v>61</v>
      </c>
      <c r="H64" s="13">
        <v>61</v>
      </c>
      <c r="I64" s="14">
        <v>39</v>
      </c>
      <c r="J64" s="1"/>
      <c r="K64" s="1"/>
      <c r="L64" s="1"/>
      <c r="M64" s="1"/>
      <c r="N64" s="13">
        <v>60</v>
      </c>
      <c r="O64" s="1"/>
      <c r="P64" s="1"/>
      <c r="Q64" s="1"/>
      <c r="R64" s="1"/>
      <c r="S64" s="1"/>
    </row>
    <row r="65" spans="1:19" ht="15.75" customHeight="1">
      <c r="A65" s="1"/>
      <c r="B65" s="1"/>
      <c r="C65" s="1"/>
      <c r="D65" s="1"/>
      <c r="E65" s="1"/>
      <c r="F65" s="1"/>
      <c r="G65" s="13">
        <v>62</v>
      </c>
      <c r="H65" s="13">
        <v>62</v>
      </c>
      <c r="I65" s="14">
        <v>38</v>
      </c>
      <c r="J65" s="1"/>
      <c r="K65" s="1"/>
      <c r="L65" s="1"/>
      <c r="M65" s="1"/>
      <c r="N65" s="13">
        <v>61</v>
      </c>
      <c r="O65" s="43"/>
      <c r="P65" s="1"/>
      <c r="Q65" s="1"/>
      <c r="R65" s="1"/>
      <c r="S65" s="1"/>
    </row>
    <row r="66" spans="1:19" ht="15.75" customHeight="1">
      <c r="A66" s="1"/>
      <c r="B66" s="1"/>
      <c r="C66" s="1"/>
      <c r="D66" s="1"/>
      <c r="E66" s="1"/>
      <c r="F66" s="1"/>
      <c r="G66" s="13">
        <v>63</v>
      </c>
      <c r="H66" s="13">
        <v>63</v>
      </c>
      <c r="I66" s="14">
        <v>37</v>
      </c>
      <c r="J66" s="1"/>
      <c r="K66" s="1"/>
      <c r="L66" s="1"/>
      <c r="M66" s="1"/>
      <c r="N66" s="13">
        <v>62</v>
      </c>
      <c r="O66" s="43"/>
      <c r="P66" s="1"/>
      <c r="Q66" s="1"/>
      <c r="R66" s="1"/>
      <c r="S66" s="1"/>
    </row>
    <row r="67" spans="1:19" ht="15.75" customHeight="1">
      <c r="A67" s="1"/>
      <c r="B67" s="1"/>
      <c r="C67" s="1"/>
      <c r="D67" s="1"/>
      <c r="E67" s="1"/>
      <c r="F67" s="1"/>
      <c r="G67" s="13">
        <v>64</v>
      </c>
      <c r="H67" s="13">
        <v>64</v>
      </c>
      <c r="I67" s="14">
        <v>36</v>
      </c>
      <c r="J67" s="1"/>
      <c r="K67" s="1"/>
      <c r="L67" s="1"/>
      <c r="M67" s="1"/>
      <c r="N67" s="13">
        <v>63</v>
      </c>
      <c r="O67" s="43"/>
      <c r="P67" s="1"/>
      <c r="Q67" s="1"/>
      <c r="R67" s="1"/>
      <c r="S67" s="1"/>
    </row>
    <row r="68" spans="1:19" ht="15.75" customHeight="1">
      <c r="A68" s="1"/>
      <c r="B68" s="1"/>
      <c r="C68" s="1"/>
      <c r="D68" s="1"/>
      <c r="E68" s="1"/>
      <c r="F68" s="1"/>
      <c r="G68" s="13">
        <v>65</v>
      </c>
      <c r="H68" s="13">
        <v>65</v>
      </c>
      <c r="I68" s="14">
        <v>35</v>
      </c>
      <c r="J68" s="1"/>
      <c r="K68" s="1"/>
      <c r="L68" s="1"/>
      <c r="M68" s="1"/>
      <c r="N68" s="13">
        <v>64</v>
      </c>
      <c r="O68" s="43"/>
      <c r="P68" s="1"/>
      <c r="Q68" s="1"/>
      <c r="R68" s="1"/>
      <c r="S68" s="1"/>
    </row>
    <row r="69" spans="1:19" ht="15.75" customHeight="1">
      <c r="A69" s="1"/>
      <c r="B69" s="1"/>
      <c r="C69" s="1"/>
      <c r="D69" s="1"/>
      <c r="E69" s="1"/>
      <c r="F69" s="1"/>
      <c r="G69" s="13">
        <v>66</v>
      </c>
      <c r="H69" s="13">
        <v>66</v>
      </c>
      <c r="I69" s="14">
        <v>34</v>
      </c>
      <c r="J69" s="1"/>
      <c r="K69" s="1"/>
      <c r="L69" s="1"/>
      <c r="M69" s="1"/>
      <c r="N69" s="13">
        <v>65</v>
      </c>
      <c r="O69" s="43"/>
      <c r="P69" s="1"/>
      <c r="Q69" s="1"/>
      <c r="R69" s="1"/>
      <c r="S69" s="1"/>
    </row>
    <row r="70" spans="1:19" ht="15.75" customHeight="1">
      <c r="A70" s="1"/>
      <c r="B70" s="1"/>
      <c r="C70" s="1"/>
      <c r="D70" s="1"/>
      <c r="E70" s="1"/>
      <c r="F70" s="1"/>
      <c r="G70" s="13">
        <v>67</v>
      </c>
      <c r="H70" s="13">
        <v>67</v>
      </c>
      <c r="I70" s="14">
        <v>33</v>
      </c>
      <c r="J70" s="1"/>
      <c r="K70" s="1"/>
      <c r="L70" s="1"/>
      <c r="M70" s="1"/>
      <c r="N70" s="13">
        <v>66</v>
      </c>
      <c r="O70" s="43"/>
      <c r="P70" s="1"/>
      <c r="Q70" s="1"/>
      <c r="R70" s="1"/>
      <c r="S70" s="1"/>
    </row>
    <row r="71" spans="1:19" ht="15.75" customHeight="1">
      <c r="A71" s="1"/>
      <c r="B71" s="1"/>
      <c r="C71" s="1"/>
      <c r="D71" s="1"/>
      <c r="E71" s="1"/>
      <c r="F71" s="1"/>
      <c r="G71" s="13">
        <v>68</v>
      </c>
      <c r="H71" s="13">
        <v>68</v>
      </c>
      <c r="I71" s="14">
        <v>32</v>
      </c>
      <c r="J71" s="1"/>
      <c r="K71" s="1"/>
      <c r="L71" s="1"/>
      <c r="M71" s="1"/>
      <c r="N71" s="13">
        <v>67</v>
      </c>
      <c r="O71" s="43"/>
      <c r="P71" s="1"/>
      <c r="Q71" s="1"/>
      <c r="R71" s="1"/>
      <c r="S71" s="1"/>
    </row>
    <row r="72" spans="1:19" ht="15.75" customHeight="1">
      <c r="A72" s="1"/>
      <c r="B72" s="1"/>
      <c r="C72" s="1"/>
      <c r="D72" s="1"/>
      <c r="E72" s="1"/>
      <c r="F72" s="1"/>
      <c r="G72" s="13">
        <v>69</v>
      </c>
      <c r="H72" s="13">
        <v>69</v>
      </c>
      <c r="I72" s="14">
        <v>31</v>
      </c>
      <c r="J72" s="1"/>
      <c r="K72" s="1"/>
      <c r="L72" s="1"/>
      <c r="M72" s="1"/>
      <c r="N72" s="13">
        <v>68</v>
      </c>
      <c r="O72" s="43"/>
      <c r="P72" s="1"/>
      <c r="Q72" s="1"/>
      <c r="R72" s="1"/>
      <c r="S72" s="1"/>
    </row>
    <row r="73" spans="1:19" ht="15.75" customHeight="1">
      <c r="A73" s="1"/>
      <c r="B73" s="1"/>
      <c r="C73" s="1"/>
      <c r="D73" s="1"/>
      <c r="E73" s="1"/>
      <c r="F73" s="1"/>
      <c r="G73" s="13">
        <v>70</v>
      </c>
      <c r="H73" s="13">
        <v>70</v>
      </c>
      <c r="I73" s="32">
        <v>30</v>
      </c>
      <c r="J73" s="1"/>
      <c r="K73" s="1"/>
      <c r="L73" s="1"/>
      <c r="M73" s="1"/>
      <c r="N73" s="13">
        <v>69</v>
      </c>
      <c r="O73" s="43"/>
      <c r="P73" s="1"/>
      <c r="Q73" s="1"/>
      <c r="R73" s="1"/>
      <c r="S73" s="1"/>
    </row>
    <row r="74" spans="1:19" ht="15.75" customHeight="1">
      <c r="A74" s="1"/>
      <c r="B74" s="1"/>
      <c r="C74" s="1"/>
      <c r="D74" s="1"/>
      <c r="E74" s="1"/>
      <c r="F74" s="1"/>
      <c r="G74" s="2"/>
      <c r="H74" s="44"/>
      <c r="I74" s="45"/>
      <c r="J74" s="1"/>
      <c r="K74" s="1"/>
      <c r="L74" s="1"/>
      <c r="M74" s="1"/>
      <c r="N74" s="13">
        <v>70</v>
      </c>
      <c r="O74" s="43"/>
      <c r="P74" s="1"/>
      <c r="Q74" s="1"/>
      <c r="R74" s="1"/>
      <c r="S74" s="1"/>
    </row>
    <row r="75" spans="1:19" ht="15.75" customHeight="1">
      <c r="A75" s="1"/>
      <c r="B75" s="1"/>
      <c r="C75" s="1"/>
      <c r="D75" s="1"/>
      <c r="E75" s="1"/>
      <c r="F75" s="1"/>
      <c r="G75" s="2"/>
      <c r="H75" s="44"/>
      <c r="I75" s="1"/>
      <c r="J75" s="1"/>
      <c r="K75" s="1"/>
      <c r="L75" s="1"/>
      <c r="M75" s="1"/>
      <c r="N75" s="13"/>
      <c r="O75" s="43"/>
      <c r="P75" s="1"/>
      <c r="Q75" s="1"/>
      <c r="R75" s="1"/>
      <c r="S75" s="1"/>
    </row>
    <row r="76" spans="1:19" ht="15.75" customHeight="1">
      <c r="A76" s="1"/>
      <c r="B76" s="1"/>
      <c r="C76" s="1"/>
      <c r="D76" s="1"/>
      <c r="E76" s="1"/>
      <c r="F76" s="1"/>
      <c r="G76" s="2"/>
      <c r="H76" s="44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</row>
    <row r="77" spans="1:19" ht="15.75" customHeight="1">
      <c r="A77" s="1"/>
      <c r="B77" s="1"/>
      <c r="C77" s="1"/>
      <c r="D77" s="1"/>
      <c r="E77" s="1"/>
      <c r="F77" s="1"/>
      <c r="G77" s="2"/>
      <c r="H77" s="44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</row>
    <row r="78" spans="1:19" ht="15.75" customHeight="1">
      <c r="A78" s="1"/>
      <c r="B78" s="1"/>
      <c r="C78" s="1"/>
      <c r="D78" s="1"/>
      <c r="E78" s="1"/>
      <c r="F78" s="1"/>
      <c r="G78" s="2"/>
      <c r="H78" s="44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</row>
    <row r="79" spans="1:19" ht="15.75" customHeight="1">
      <c r="A79" s="1"/>
      <c r="B79" s="1"/>
      <c r="C79" s="1"/>
      <c r="D79" s="1"/>
      <c r="E79" s="1"/>
      <c r="F79" s="1"/>
      <c r="G79" s="2"/>
      <c r="H79" s="44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</row>
    <row r="80" spans="1:19" ht="15.75" customHeight="1">
      <c r="A80" s="1"/>
      <c r="B80" s="1"/>
      <c r="C80" s="1"/>
      <c r="D80" s="1"/>
      <c r="E80" s="1"/>
      <c r="F80" s="1"/>
      <c r="G80" s="2"/>
      <c r="H80" s="44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</row>
    <row r="81" spans="1:19" ht="15.75" customHeight="1">
      <c r="A81" s="1"/>
      <c r="B81" s="1"/>
      <c r="C81" s="1"/>
      <c r="D81" s="1"/>
      <c r="E81" s="1"/>
      <c r="F81" s="1"/>
      <c r="G81" s="2"/>
      <c r="H81" s="44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</row>
    <row r="82" spans="1:19" ht="15.75" customHeight="1">
      <c r="A82" s="1"/>
      <c r="B82" s="1"/>
      <c r="C82" s="1"/>
      <c r="D82" s="1"/>
      <c r="E82" s="1"/>
      <c r="F82" s="1"/>
      <c r="G82" s="2"/>
      <c r="H82" s="44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</row>
    <row r="83" spans="1:19" ht="15.75" customHeight="1">
      <c r="A83" s="1"/>
      <c r="B83" s="1"/>
      <c r="C83" s="1"/>
      <c r="D83" s="1"/>
      <c r="E83" s="1"/>
      <c r="F83" s="1"/>
      <c r="G83" s="2"/>
      <c r="H83" s="44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</row>
    <row r="84" spans="1:19" ht="15.75" customHeight="1">
      <c r="A84" s="1"/>
      <c r="B84" s="1"/>
      <c r="C84" s="1"/>
      <c r="D84" s="1"/>
      <c r="E84" s="1"/>
      <c r="F84" s="1"/>
      <c r="G84" s="2"/>
      <c r="H84" s="44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</row>
    <row r="85" spans="1:19" ht="15.75" customHeight="1">
      <c r="A85" s="1"/>
      <c r="B85" s="1"/>
      <c r="C85" s="1"/>
      <c r="D85" s="1"/>
      <c r="E85" s="1"/>
      <c r="F85" s="1"/>
      <c r="G85" s="2"/>
      <c r="H85" s="44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</row>
    <row r="86" spans="1:19" ht="15.75" customHeight="1"/>
    <row r="87" spans="1:19" ht="15.75" customHeight="1"/>
    <row r="88" spans="1:19" ht="15.75" customHeight="1"/>
    <row r="89" spans="1:19" ht="15.75" customHeight="1"/>
    <row r="90" spans="1:19" ht="15.75" customHeight="1"/>
    <row r="91" spans="1:19" ht="15.75" customHeight="1"/>
    <row r="92" spans="1:19" ht="15.75" customHeight="1"/>
    <row r="93" spans="1:19" ht="15.75" customHeight="1"/>
    <row r="94" spans="1:19" ht="15.75" customHeight="1"/>
    <row r="95" spans="1:19" ht="15.75" customHeight="1"/>
    <row r="96" spans="1:19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1">
    <mergeCell ref="G2:H2"/>
  </mergeCells>
  <pageMargins left="0.7" right="0.7" top="0.75" bottom="0.75" header="0" footer="0"/>
  <pageSetup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000"/>
  <sheetViews>
    <sheetView workbookViewId="0"/>
  </sheetViews>
  <sheetFormatPr defaultColWidth="14.42578125" defaultRowHeight="15" customHeight="1"/>
  <cols>
    <col min="1" max="10" width="8.7109375" customWidth="1"/>
    <col min="11" max="11" width="11.28515625" customWidth="1"/>
    <col min="12" max="14" width="8.85546875" customWidth="1"/>
    <col min="15" max="15" width="11.28515625" customWidth="1"/>
    <col min="16" max="18" width="8" customWidth="1"/>
    <col min="19" max="19" width="8.7109375" customWidth="1"/>
    <col min="20" max="20" width="6.5703125" customWidth="1"/>
    <col min="21" max="21" width="13.42578125" customWidth="1"/>
    <col min="22" max="26" width="8.7109375" customWidth="1"/>
  </cols>
  <sheetData>
    <row r="1" spans="1:23" ht="19.5">
      <c r="A1" s="46" t="s">
        <v>29</v>
      </c>
      <c r="B1" s="46" t="s">
        <v>30</v>
      </c>
      <c r="C1" s="46" t="s">
        <v>31</v>
      </c>
      <c r="D1" s="46" t="s">
        <v>30</v>
      </c>
      <c r="E1" s="47" t="s">
        <v>32</v>
      </c>
      <c r="F1" s="47" t="s">
        <v>33</v>
      </c>
      <c r="G1" s="47" t="s">
        <v>34</v>
      </c>
      <c r="H1" s="47" t="s">
        <v>34</v>
      </c>
      <c r="I1" s="48" t="s">
        <v>35</v>
      </c>
      <c r="J1" s="48" t="s">
        <v>36</v>
      </c>
      <c r="K1" s="104"/>
      <c r="L1" s="105"/>
      <c r="M1" s="105"/>
      <c r="N1" s="106"/>
      <c r="O1" s="104"/>
      <c r="P1" s="105"/>
      <c r="Q1" s="105"/>
      <c r="R1" s="106"/>
    </row>
    <row r="2" spans="1:23" ht="16.5">
      <c r="A2" s="46">
        <v>10</v>
      </c>
      <c r="B2" s="46">
        <v>4.5</v>
      </c>
      <c r="C2" s="46">
        <v>9</v>
      </c>
      <c r="D2" s="46">
        <v>0</v>
      </c>
      <c r="E2" s="47">
        <f t="shared" ref="E2:E30" si="0">B2/12</f>
        <v>0.375</v>
      </c>
      <c r="F2" s="47">
        <f t="shared" ref="F2:F22" si="1">D2/12</f>
        <v>0</v>
      </c>
      <c r="G2" s="47">
        <f t="shared" ref="G2:G22" si="2">A2+E2</f>
        <v>10.375</v>
      </c>
      <c r="H2" s="47">
        <f t="shared" ref="H2:H22" si="3">C2+F2</f>
        <v>9</v>
      </c>
      <c r="I2" s="48">
        <f t="shared" ref="I2:I22" si="4">G2*H2</f>
        <v>93.375</v>
      </c>
      <c r="J2" s="48">
        <f>I2</f>
        <v>93.375</v>
      </c>
      <c r="K2" s="4"/>
      <c r="L2" s="4"/>
      <c r="M2" s="4"/>
      <c r="N2" s="49"/>
      <c r="O2" s="4"/>
      <c r="P2" s="4"/>
      <c r="Q2" s="4"/>
      <c r="R2" s="4"/>
      <c r="S2" s="50" t="s">
        <v>37</v>
      </c>
      <c r="U2" s="50" t="s">
        <v>38</v>
      </c>
      <c r="V2" s="50" t="s">
        <v>7</v>
      </c>
      <c r="W2" s="50" t="s">
        <v>8</v>
      </c>
    </row>
    <row r="3" spans="1:23" ht="16.5">
      <c r="A3" s="46">
        <v>15</v>
      </c>
      <c r="B3" s="46">
        <v>0</v>
      </c>
      <c r="C3" s="46">
        <v>9</v>
      </c>
      <c r="D3" s="46">
        <v>0</v>
      </c>
      <c r="E3" s="47">
        <f t="shared" si="0"/>
        <v>0</v>
      </c>
      <c r="F3" s="47">
        <f t="shared" si="1"/>
        <v>0</v>
      </c>
      <c r="G3" s="47">
        <f t="shared" si="2"/>
        <v>15</v>
      </c>
      <c r="H3" s="47">
        <f t="shared" si="3"/>
        <v>9</v>
      </c>
      <c r="I3" s="48">
        <f t="shared" si="4"/>
        <v>135</v>
      </c>
      <c r="J3" s="48">
        <f t="shared" ref="J3:J30" si="5">J2+I3</f>
        <v>228.375</v>
      </c>
      <c r="K3" s="4"/>
      <c r="L3" s="4"/>
      <c r="M3" s="4"/>
      <c r="N3" s="49"/>
      <c r="O3" s="4"/>
      <c r="P3" s="4"/>
      <c r="Q3" s="4"/>
      <c r="R3" s="4"/>
      <c r="S3" s="51" t="s">
        <v>39</v>
      </c>
      <c r="T3" s="50" t="s">
        <v>14</v>
      </c>
      <c r="U3" s="50" t="s">
        <v>40</v>
      </c>
      <c r="V3" s="50">
        <f>27500/10.764</f>
        <v>2554.8123374210331</v>
      </c>
      <c r="W3" s="50">
        <f>24200/10.764</f>
        <v>2248.2348569305091</v>
      </c>
    </row>
    <row r="4" spans="1:23" ht="16.5">
      <c r="A4" s="46">
        <v>8</v>
      </c>
      <c r="B4" s="46">
        <v>0</v>
      </c>
      <c r="C4" s="46">
        <v>7</v>
      </c>
      <c r="D4" s="46">
        <v>0</v>
      </c>
      <c r="E4" s="47">
        <f t="shared" si="0"/>
        <v>0</v>
      </c>
      <c r="F4" s="47">
        <f t="shared" si="1"/>
        <v>0</v>
      </c>
      <c r="G4" s="47">
        <f t="shared" si="2"/>
        <v>8</v>
      </c>
      <c r="H4" s="47">
        <f t="shared" si="3"/>
        <v>7</v>
      </c>
      <c r="I4" s="48">
        <f t="shared" si="4"/>
        <v>56</v>
      </c>
      <c r="J4" s="48">
        <f t="shared" si="5"/>
        <v>284.375</v>
      </c>
      <c r="K4" s="4" t="s">
        <v>41</v>
      </c>
      <c r="L4" s="4"/>
      <c r="M4" s="4"/>
      <c r="N4" s="4" t="s">
        <v>42</v>
      </c>
      <c r="O4" s="4"/>
      <c r="P4" s="4"/>
      <c r="Q4" s="4"/>
      <c r="R4" s="4"/>
      <c r="S4" s="52" t="s">
        <v>43</v>
      </c>
      <c r="T4" s="51">
        <v>0.95</v>
      </c>
      <c r="V4" s="50" t="s">
        <v>44</v>
      </c>
      <c r="W4" s="50" t="s">
        <v>14</v>
      </c>
    </row>
    <row r="5" spans="1:23" ht="16.5">
      <c r="A5" s="46">
        <v>3</v>
      </c>
      <c r="B5" s="46">
        <v>0</v>
      </c>
      <c r="C5" s="46">
        <v>11</v>
      </c>
      <c r="D5" s="46">
        <v>0</v>
      </c>
      <c r="E5" s="47">
        <f t="shared" si="0"/>
        <v>0</v>
      </c>
      <c r="F5" s="47">
        <f t="shared" si="1"/>
        <v>0</v>
      </c>
      <c r="G5" s="47">
        <f t="shared" si="2"/>
        <v>3</v>
      </c>
      <c r="H5" s="47">
        <f t="shared" si="3"/>
        <v>11</v>
      </c>
      <c r="I5" s="48">
        <f t="shared" si="4"/>
        <v>33</v>
      </c>
      <c r="J5" s="48">
        <f t="shared" si="5"/>
        <v>317.375</v>
      </c>
      <c r="K5" s="4"/>
      <c r="L5" s="4"/>
      <c r="M5" s="4"/>
      <c r="N5" s="4">
        <f t="shared" ref="N5:N13" si="6">L5*M5</f>
        <v>0</v>
      </c>
      <c r="O5" s="4"/>
      <c r="P5" s="4"/>
      <c r="Q5" s="4"/>
      <c r="R5" s="49"/>
      <c r="S5" s="53" t="s">
        <v>20</v>
      </c>
      <c r="T5" s="51">
        <v>0.9</v>
      </c>
      <c r="U5" s="50" t="s">
        <v>45</v>
      </c>
      <c r="V5" s="50" t="s">
        <v>16</v>
      </c>
      <c r="W5" s="50" t="s">
        <v>17</v>
      </c>
    </row>
    <row r="6" spans="1:23" ht="16.5">
      <c r="A6" s="46">
        <v>3</v>
      </c>
      <c r="B6" s="46">
        <v>6</v>
      </c>
      <c r="C6" s="46">
        <v>7</v>
      </c>
      <c r="D6" s="46">
        <v>0</v>
      </c>
      <c r="E6" s="47">
        <f t="shared" si="0"/>
        <v>0.5</v>
      </c>
      <c r="F6" s="47">
        <f t="shared" si="1"/>
        <v>0</v>
      </c>
      <c r="G6" s="47">
        <f t="shared" si="2"/>
        <v>3.5</v>
      </c>
      <c r="H6" s="47">
        <f t="shared" si="3"/>
        <v>7</v>
      </c>
      <c r="I6" s="48">
        <f t="shared" si="4"/>
        <v>24.5</v>
      </c>
      <c r="J6" s="48">
        <f t="shared" si="5"/>
        <v>341.875</v>
      </c>
      <c r="K6" s="4"/>
      <c r="L6" s="4"/>
      <c r="M6" s="4"/>
      <c r="N6" s="4">
        <f t="shared" si="6"/>
        <v>0</v>
      </c>
      <c r="O6" s="4"/>
      <c r="P6" s="4"/>
      <c r="Q6" s="4"/>
      <c r="R6" s="49"/>
      <c r="S6" s="52" t="s">
        <v>46</v>
      </c>
      <c r="T6" s="51">
        <v>0.8</v>
      </c>
      <c r="V6" s="52" t="s">
        <v>20</v>
      </c>
      <c r="W6" s="51">
        <v>0.05</v>
      </c>
    </row>
    <row r="7" spans="1:23" ht="16.5">
      <c r="A7" s="46">
        <v>0</v>
      </c>
      <c r="B7" s="46">
        <v>0</v>
      </c>
      <c r="C7" s="46">
        <v>0</v>
      </c>
      <c r="D7" s="46">
        <v>0</v>
      </c>
      <c r="E7" s="47">
        <f t="shared" si="0"/>
        <v>0</v>
      </c>
      <c r="F7" s="47">
        <f t="shared" si="1"/>
        <v>0</v>
      </c>
      <c r="G7" s="47">
        <f t="shared" si="2"/>
        <v>0</v>
      </c>
      <c r="H7" s="47">
        <f t="shared" si="3"/>
        <v>0</v>
      </c>
      <c r="I7" s="48">
        <f t="shared" si="4"/>
        <v>0</v>
      </c>
      <c r="J7" s="48">
        <f t="shared" si="5"/>
        <v>341.875</v>
      </c>
      <c r="K7" s="4"/>
      <c r="L7" s="4"/>
      <c r="M7" s="4"/>
      <c r="N7" s="4">
        <f t="shared" si="6"/>
        <v>0</v>
      </c>
      <c r="O7" s="4"/>
      <c r="P7" s="4"/>
      <c r="Q7" s="4"/>
      <c r="R7" s="49"/>
      <c r="S7" s="52" t="s">
        <v>47</v>
      </c>
      <c r="T7" s="51">
        <v>0.7</v>
      </c>
      <c r="V7" s="54" t="s">
        <v>22</v>
      </c>
      <c r="W7" s="51">
        <v>0.1</v>
      </c>
    </row>
    <row r="8" spans="1:23" ht="16.5">
      <c r="A8" s="46">
        <v>0</v>
      </c>
      <c r="B8" s="46">
        <v>0</v>
      </c>
      <c r="C8" s="46">
        <v>0</v>
      </c>
      <c r="D8" s="46">
        <v>0</v>
      </c>
      <c r="E8" s="47">
        <f t="shared" si="0"/>
        <v>0</v>
      </c>
      <c r="F8" s="47">
        <f t="shared" si="1"/>
        <v>0</v>
      </c>
      <c r="G8" s="47">
        <f t="shared" si="2"/>
        <v>0</v>
      </c>
      <c r="H8" s="47">
        <f t="shared" si="3"/>
        <v>0</v>
      </c>
      <c r="I8" s="48">
        <f t="shared" si="4"/>
        <v>0</v>
      </c>
      <c r="J8" s="48">
        <f t="shared" si="5"/>
        <v>341.875</v>
      </c>
      <c r="K8" s="4"/>
      <c r="L8" s="4"/>
      <c r="M8" s="4"/>
      <c r="N8" s="4">
        <f t="shared" si="6"/>
        <v>0</v>
      </c>
      <c r="O8" s="4"/>
      <c r="P8" s="4"/>
      <c r="Q8" s="4"/>
      <c r="R8" s="49"/>
      <c r="S8" s="52" t="s">
        <v>48</v>
      </c>
      <c r="T8" s="51">
        <v>0.6</v>
      </c>
      <c r="V8" s="50" t="s">
        <v>23</v>
      </c>
      <c r="W8" s="51">
        <v>0.15</v>
      </c>
    </row>
    <row r="9" spans="1:23" ht="16.5">
      <c r="A9" s="46">
        <v>0</v>
      </c>
      <c r="B9" s="46">
        <v>0</v>
      </c>
      <c r="C9" s="46">
        <v>0</v>
      </c>
      <c r="D9" s="46">
        <v>0</v>
      </c>
      <c r="E9" s="47">
        <f t="shared" si="0"/>
        <v>0</v>
      </c>
      <c r="F9" s="47">
        <f t="shared" si="1"/>
        <v>0</v>
      </c>
      <c r="G9" s="47">
        <f t="shared" si="2"/>
        <v>0</v>
      </c>
      <c r="H9" s="47">
        <f t="shared" si="3"/>
        <v>0</v>
      </c>
      <c r="I9" s="48">
        <f t="shared" si="4"/>
        <v>0</v>
      </c>
      <c r="J9" s="48">
        <f t="shared" si="5"/>
        <v>341.875</v>
      </c>
      <c r="K9" s="4"/>
      <c r="L9" s="4"/>
      <c r="M9" s="4"/>
      <c r="N9" s="4">
        <f t="shared" si="6"/>
        <v>0</v>
      </c>
      <c r="O9" s="4"/>
      <c r="P9" s="4"/>
      <c r="Q9" s="4"/>
      <c r="R9" s="49"/>
      <c r="S9" s="50" t="s">
        <v>49</v>
      </c>
      <c r="T9" s="51">
        <v>0.5</v>
      </c>
      <c r="V9" s="50" t="s">
        <v>25</v>
      </c>
      <c r="W9" s="51">
        <v>0.2</v>
      </c>
    </row>
    <row r="10" spans="1:23" ht="16.5">
      <c r="A10" s="46">
        <v>0</v>
      </c>
      <c r="B10" s="46">
        <v>0</v>
      </c>
      <c r="C10" s="46">
        <v>0</v>
      </c>
      <c r="D10" s="46">
        <v>0</v>
      </c>
      <c r="E10" s="47">
        <f t="shared" si="0"/>
        <v>0</v>
      </c>
      <c r="F10" s="47">
        <f t="shared" si="1"/>
        <v>0</v>
      </c>
      <c r="G10" s="47">
        <f t="shared" si="2"/>
        <v>0</v>
      </c>
      <c r="H10" s="47">
        <f t="shared" si="3"/>
        <v>0</v>
      </c>
      <c r="I10" s="48">
        <f t="shared" si="4"/>
        <v>0</v>
      </c>
      <c r="J10" s="48">
        <f t="shared" si="5"/>
        <v>341.875</v>
      </c>
      <c r="K10" s="4"/>
      <c r="L10" s="4"/>
      <c r="M10" s="4"/>
      <c r="N10" s="4">
        <f t="shared" si="6"/>
        <v>0</v>
      </c>
      <c r="O10" s="4"/>
      <c r="P10" s="4"/>
      <c r="Q10" s="4"/>
      <c r="R10" s="49"/>
      <c r="S10" s="50" t="s">
        <v>50</v>
      </c>
      <c r="T10" s="51">
        <v>0.4</v>
      </c>
    </row>
    <row r="11" spans="1:23" ht="16.5">
      <c r="A11" s="46">
        <v>0</v>
      </c>
      <c r="B11" s="46">
        <v>0</v>
      </c>
      <c r="C11" s="46">
        <v>0</v>
      </c>
      <c r="D11" s="46">
        <v>0</v>
      </c>
      <c r="E11" s="47">
        <f t="shared" si="0"/>
        <v>0</v>
      </c>
      <c r="F11" s="47">
        <f t="shared" si="1"/>
        <v>0</v>
      </c>
      <c r="G11" s="47">
        <f t="shared" si="2"/>
        <v>0</v>
      </c>
      <c r="H11" s="47">
        <f t="shared" si="3"/>
        <v>0</v>
      </c>
      <c r="I11" s="48">
        <f t="shared" si="4"/>
        <v>0</v>
      </c>
      <c r="J11" s="48">
        <f t="shared" si="5"/>
        <v>341.875</v>
      </c>
      <c r="K11" s="4"/>
      <c r="L11" s="4"/>
      <c r="M11" s="4"/>
      <c r="N11" s="4">
        <f t="shared" si="6"/>
        <v>0</v>
      </c>
      <c r="O11" s="4"/>
      <c r="P11" s="4"/>
      <c r="Q11" s="4"/>
      <c r="R11" s="49"/>
      <c r="T11" s="51"/>
    </row>
    <row r="12" spans="1:23" ht="16.5">
      <c r="A12" s="46">
        <v>0</v>
      </c>
      <c r="B12" s="46">
        <v>0</v>
      </c>
      <c r="C12" s="46">
        <v>0</v>
      </c>
      <c r="D12" s="46">
        <v>0</v>
      </c>
      <c r="E12" s="47">
        <f t="shared" si="0"/>
        <v>0</v>
      </c>
      <c r="F12" s="47">
        <f t="shared" si="1"/>
        <v>0</v>
      </c>
      <c r="G12" s="47">
        <f t="shared" si="2"/>
        <v>0</v>
      </c>
      <c r="H12" s="47">
        <f t="shared" si="3"/>
        <v>0</v>
      </c>
      <c r="I12" s="48">
        <f t="shared" si="4"/>
        <v>0</v>
      </c>
      <c r="J12" s="48">
        <f t="shared" si="5"/>
        <v>341.875</v>
      </c>
      <c r="K12" s="4"/>
      <c r="L12" s="4"/>
      <c r="M12" s="4"/>
      <c r="N12" s="4">
        <f t="shared" si="6"/>
        <v>0</v>
      </c>
      <c r="O12" s="4"/>
      <c r="P12" s="4"/>
      <c r="Q12" s="4"/>
      <c r="R12" s="49"/>
      <c r="S12" s="50" t="s">
        <v>51</v>
      </c>
      <c r="T12" s="51">
        <v>0.3</v>
      </c>
    </row>
    <row r="13" spans="1:23" ht="16.5">
      <c r="A13" s="46">
        <v>0</v>
      </c>
      <c r="B13" s="46">
        <v>0</v>
      </c>
      <c r="C13" s="46">
        <v>0</v>
      </c>
      <c r="D13" s="46">
        <v>0</v>
      </c>
      <c r="E13" s="47">
        <f t="shared" si="0"/>
        <v>0</v>
      </c>
      <c r="F13" s="47">
        <f t="shared" si="1"/>
        <v>0</v>
      </c>
      <c r="G13" s="47">
        <f t="shared" si="2"/>
        <v>0</v>
      </c>
      <c r="H13" s="47">
        <f t="shared" si="3"/>
        <v>0</v>
      </c>
      <c r="I13" s="48">
        <f t="shared" si="4"/>
        <v>0</v>
      </c>
      <c r="J13" s="48">
        <f t="shared" si="5"/>
        <v>341.875</v>
      </c>
      <c r="K13" s="4"/>
      <c r="L13" s="4"/>
      <c r="M13" s="4"/>
      <c r="N13" s="4">
        <f t="shared" si="6"/>
        <v>0</v>
      </c>
      <c r="O13" s="4"/>
      <c r="P13" s="4"/>
      <c r="Q13" s="4"/>
      <c r="R13" s="49"/>
    </row>
    <row r="14" spans="1:23" ht="16.5">
      <c r="A14" s="46">
        <v>0</v>
      </c>
      <c r="B14" s="46">
        <v>0</v>
      </c>
      <c r="C14" s="46">
        <v>0</v>
      </c>
      <c r="D14" s="46">
        <v>0</v>
      </c>
      <c r="E14" s="47">
        <f t="shared" si="0"/>
        <v>0</v>
      </c>
      <c r="F14" s="47">
        <f t="shared" si="1"/>
        <v>0</v>
      </c>
      <c r="G14" s="47">
        <f t="shared" si="2"/>
        <v>0</v>
      </c>
      <c r="H14" s="47">
        <f t="shared" si="3"/>
        <v>0</v>
      </c>
      <c r="I14" s="48">
        <f t="shared" si="4"/>
        <v>0</v>
      </c>
      <c r="J14" s="48">
        <f t="shared" si="5"/>
        <v>341.875</v>
      </c>
      <c r="K14" s="4"/>
      <c r="L14" s="4"/>
      <c r="M14" s="4"/>
      <c r="N14" s="31"/>
      <c r="O14" s="4"/>
      <c r="P14" s="4"/>
      <c r="Q14" s="4"/>
      <c r="R14" s="49"/>
    </row>
    <row r="15" spans="1:23" ht="16.5">
      <c r="A15" s="46">
        <v>0</v>
      </c>
      <c r="B15" s="46">
        <v>0</v>
      </c>
      <c r="C15" s="46">
        <v>0</v>
      </c>
      <c r="D15" s="46">
        <v>0</v>
      </c>
      <c r="E15" s="47">
        <f t="shared" si="0"/>
        <v>0</v>
      </c>
      <c r="F15" s="47">
        <f t="shared" si="1"/>
        <v>0</v>
      </c>
      <c r="G15" s="47">
        <f t="shared" si="2"/>
        <v>0</v>
      </c>
      <c r="H15" s="47">
        <f t="shared" si="3"/>
        <v>0</v>
      </c>
      <c r="I15" s="48">
        <f t="shared" si="4"/>
        <v>0</v>
      </c>
      <c r="J15" s="48">
        <f t="shared" si="5"/>
        <v>341.875</v>
      </c>
      <c r="K15" s="4"/>
      <c r="L15" s="4"/>
      <c r="M15" s="4"/>
      <c r="N15" s="4">
        <f t="shared" ref="N15:N18" si="7">L15*M15</f>
        <v>0</v>
      </c>
      <c r="O15" s="4"/>
      <c r="P15" s="4"/>
      <c r="Q15" s="4"/>
      <c r="R15" s="49"/>
    </row>
    <row r="16" spans="1:23" ht="16.5">
      <c r="A16" s="46">
        <v>0</v>
      </c>
      <c r="B16" s="46">
        <v>0</v>
      </c>
      <c r="C16" s="46">
        <v>0</v>
      </c>
      <c r="D16" s="46">
        <v>0</v>
      </c>
      <c r="E16" s="47">
        <f t="shared" si="0"/>
        <v>0</v>
      </c>
      <c r="F16" s="47">
        <f t="shared" si="1"/>
        <v>0</v>
      </c>
      <c r="G16" s="47">
        <f t="shared" si="2"/>
        <v>0</v>
      </c>
      <c r="H16" s="47">
        <f t="shared" si="3"/>
        <v>0</v>
      </c>
      <c r="I16" s="48">
        <f t="shared" si="4"/>
        <v>0</v>
      </c>
      <c r="J16" s="48">
        <f t="shared" si="5"/>
        <v>341.875</v>
      </c>
      <c r="K16" s="4"/>
      <c r="L16" s="4"/>
      <c r="M16" s="4"/>
      <c r="N16" s="4">
        <f t="shared" si="7"/>
        <v>0</v>
      </c>
      <c r="O16" s="4"/>
      <c r="P16" s="4"/>
      <c r="Q16" s="4"/>
      <c r="R16" s="49"/>
    </row>
    <row r="17" spans="1:21" ht="16.5">
      <c r="A17" s="46">
        <v>0</v>
      </c>
      <c r="B17" s="46">
        <v>0</v>
      </c>
      <c r="C17" s="46">
        <v>0</v>
      </c>
      <c r="D17" s="46">
        <v>0</v>
      </c>
      <c r="E17" s="47">
        <f t="shared" si="0"/>
        <v>0</v>
      </c>
      <c r="F17" s="47">
        <f t="shared" si="1"/>
        <v>0</v>
      </c>
      <c r="G17" s="47">
        <f t="shared" si="2"/>
        <v>0</v>
      </c>
      <c r="H17" s="47">
        <f t="shared" si="3"/>
        <v>0</v>
      </c>
      <c r="I17" s="48">
        <f t="shared" si="4"/>
        <v>0</v>
      </c>
      <c r="J17" s="48">
        <f t="shared" si="5"/>
        <v>341.875</v>
      </c>
      <c r="K17" s="4"/>
      <c r="L17" s="4"/>
      <c r="M17" s="4"/>
      <c r="N17" s="4">
        <f t="shared" si="7"/>
        <v>0</v>
      </c>
      <c r="O17" s="4"/>
      <c r="P17" s="4"/>
      <c r="Q17" s="4"/>
      <c r="R17" s="49"/>
    </row>
    <row r="18" spans="1:21" ht="16.5">
      <c r="A18" s="46">
        <v>0</v>
      </c>
      <c r="B18" s="46">
        <v>0</v>
      </c>
      <c r="C18" s="46">
        <v>0</v>
      </c>
      <c r="D18" s="46">
        <v>0</v>
      </c>
      <c r="E18" s="47">
        <f t="shared" si="0"/>
        <v>0</v>
      </c>
      <c r="F18" s="47">
        <f t="shared" si="1"/>
        <v>0</v>
      </c>
      <c r="G18" s="47">
        <f t="shared" si="2"/>
        <v>0</v>
      </c>
      <c r="H18" s="47">
        <f t="shared" si="3"/>
        <v>0</v>
      </c>
      <c r="I18" s="48">
        <f t="shared" si="4"/>
        <v>0</v>
      </c>
      <c r="J18" s="48">
        <f t="shared" si="5"/>
        <v>341.875</v>
      </c>
      <c r="K18" s="4"/>
      <c r="L18" s="4"/>
      <c r="M18" s="4"/>
      <c r="N18" s="4">
        <f t="shared" si="7"/>
        <v>0</v>
      </c>
      <c r="O18" s="4"/>
      <c r="P18" s="4"/>
      <c r="Q18" s="4"/>
      <c r="R18" s="49"/>
    </row>
    <row r="19" spans="1:21" ht="16.5">
      <c r="A19" s="46">
        <v>0</v>
      </c>
      <c r="B19" s="46">
        <v>0</v>
      </c>
      <c r="C19" s="46">
        <v>0</v>
      </c>
      <c r="D19" s="46">
        <v>0</v>
      </c>
      <c r="E19" s="47">
        <f t="shared" si="0"/>
        <v>0</v>
      </c>
      <c r="F19" s="47">
        <f t="shared" si="1"/>
        <v>0</v>
      </c>
      <c r="G19" s="47">
        <f t="shared" si="2"/>
        <v>0</v>
      </c>
      <c r="H19" s="47">
        <f t="shared" si="3"/>
        <v>0</v>
      </c>
      <c r="I19" s="48">
        <f t="shared" si="4"/>
        <v>0</v>
      </c>
      <c r="J19" s="48">
        <f t="shared" si="5"/>
        <v>341.875</v>
      </c>
      <c r="K19" s="4"/>
      <c r="L19" s="4"/>
      <c r="M19" s="4"/>
      <c r="N19" s="31">
        <f>SUM(N15:N18)</f>
        <v>0</v>
      </c>
      <c r="O19" s="4"/>
      <c r="P19" s="4"/>
      <c r="Q19" s="4"/>
      <c r="R19" s="49"/>
    </row>
    <row r="20" spans="1:21" ht="16.5">
      <c r="A20" s="46">
        <v>0</v>
      </c>
      <c r="B20" s="46">
        <v>0</v>
      </c>
      <c r="C20" s="46">
        <v>0</v>
      </c>
      <c r="D20" s="46">
        <v>0</v>
      </c>
      <c r="E20" s="47">
        <f t="shared" si="0"/>
        <v>0</v>
      </c>
      <c r="F20" s="47">
        <f t="shared" si="1"/>
        <v>0</v>
      </c>
      <c r="G20" s="47">
        <f t="shared" si="2"/>
        <v>0</v>
      </c>
      <c r="H20" s="47">
        <f t="shared" si="3"/>
        <v>0</v>
      </c>
      <c r="I20" s="48">
        <f t="shared" si="4"/>
        <v>0</v>
      </c>
      <c r="J20" s="48">
        <f t="shared" si="5"/>
        <v>341.875</v>
      </c>
      <c r="K20" s="4"/>
      <c r="L20" s="4"/>
      <c r="M20" s="4"/>
      <c r="N20" s="4"/>
      <c r="O20" s="4"/>
      <c r="P20" s="55"/>
      <c r="Q20" s="55"/>
      <c r="R20" s="49"/>
    </row>
    <row r="21" spans="1:21" ht="15.75" customHeight="1">
      <c r="A21" s="46">
        <v>0</v>
      </c>
      <c r="B21" s="46">
        <v>0</v>
      </c>
      <c r="C21" s="46">
        <v>0</v>
      </c>
      <c r="D21" s="46">
        <v>0</v>
      </c>
      <c r="E21" s="47">
        <f t="shared" si="0"/>
        <v>0</v>
      </c>
      <c r="F21" s="47">
        <f t="shared" si="1"/>
        <v>0</v>
      </c>
      <c r="G21" s="47">
        <f t="shared" si="2"/>
        <v>0</v>
      </c>
      <c r="H21" s="47">
        <f t="shared" si="3"/>
        <v>0</v>
      </c>
      <c r="I21" s="48">
        <f t="shared" si="4"/>
        <v>0</v>
      </c>
      <c r="J21" s="48">
        <f t="shared" si="5"/>
        <v>341.875</v>
      </c>
      <c r="K21" s="4"/>
      <c r="L21" s="4"/>
      <c r="M21" s="4"/>
      <c r="N21" s="56"/>
      <c r="O21" s="4"/>
      <c r="P21" s="4"/>
      <c r="Q21" s="4"/>
      <c r="R21" s="49"/>
      <c r="S21" s="57"/>
      <c r="U21" s="58"/>
    </row>
    <row r="22" spans="1:21" ht="15.75" customHeight="1">
      <c r="A22" s="46">
        <v>0</v>
      </c>
      <c r="B22" s="46">
        <v>0</v>
      </c>
      <c r="C22" s="46">
        <v>0</v>
      </c>
      <c r="D22" s="46">
        <v>0</v>
      </c>
      <c r="E22" s="47">
        <f t="shared" si="0"/>
        <v>0</v>
      </c>
      <c r="F22" s="47">
        <f t="shared" si="1"/>
        <v>0</v>
      </c>
      <c r="G22" s="47">
        <f t="shared" si="2"/>
        <v>0</v>
      </c>
      <c r="H22" s="47">
        <f t="shared" si="3"/>
        <v>0</v>
      </c>
      <c r="I22" s="48">
        <f t="shared" si="4"/>
        <v>0</v>
      </c>
      <c r="J22" s="48">
        <f t="shared" si="5"/>
        <v>341.875</v>
      </c>
      <c r="K22" s="4"/>
      <c r="L22" s="4"/>
      <c r="M22" s="4"/>
      <c r="N22" s="49"/>
      <c r="O22" s="4"/>
      <c r="P22" s="4"/>
      <c r="Q22" s="4"/>
      <c r="R22" s="49"/>
    </row>
    <row r="23" spans="1:21" ht="15.75" customHeight="1">
      <c r="A23" s="46">
        <v>0</v>
      </c>
      <c r="B23" s="46">
        <v>0</v>
      </c>
      <c r="C23" s="46">
        <v>0</v>
      </c>
      <c r="D23" s="46">
        <v>0</v>
      </c>
      <c r="E23" s="47">
        <f t="shared" si="0"/>
        <v>0</v>
      </c>
      <c r="F23" s="47">
        <f t="shared" ref="F23:I23" si="8">C23/12</f>
        <v>0</v>
      </c>
      <c r="G23" s="47">
        <f t="shared" si="8"/>
        <v>0</v>
      </c>
      <c r="H23" s="47">
        <f t="shared" si="8"/>
        <v>0</v>
      </c>
      <c r="I23" s="47">
        <f t="shared" si="8"/>
        <v>0</v>
      </c>
      <c r="J23" s="48">
        <f t="shared" si="5"/>
        <v>341.875</v>
      </c>
      <c r="K23" s="4" t="s">
        <v>52</v>
      </c>
      <c r="L23" s="4" t="s">
        <v>53</v>
      </c>
      <c r="M23" s="4"/>
      <c r="N23" s="49"/>
      <c r="O23" s="4"/>
      <c r="P23" s="4" t="s">
        <v>54</v>
      </c>
      <c r="Q23" s="4"/>
      <c r="R23" s="49"/>
    </row>
    <row r="24" spans="1:21" ht="15.75" customHeight="1">
      <c r="A24" s="46">
        <v>0</v>
      </c>
      <c r="B24" s="46">
        <v>0</v>
      </c>
      <c r="C24" s="46">
        <v>0</v>
      </c>
      <c r="D24" s="46">
        <v>0</v>
      </c>
      <c r="E24" s="47">
        <f t="shared" si="0"/>
        <v>0</v>
      </c>
      <c r="F24" s="47">
        <f t="shared" ref="F24:I24" si="9">C24/12</f>
        <v>0</v>
      </c>
      <c r="G24" s="47">
        <f t="shared" si="9"/>
        <v>0</v>
      </c>
      <c r="H24" s="47">
        <f t="shared" si="9"/>
        <v>0</v>
      </c>
      <c r="I24" s="47">
        <f t="shared" si="9"/>
        <v>0</v>
      </c>
      <c r="J24" s="48">
        <f t="shared" si="5"/>
        <v>341.875</v>
      </c>
      <c r="K24" s="4"/>
      <c r="L24" s="4"/>
      <c r="M24" s="4"/>
      <c r="N24" s="56" t="s">
        <v>42</v>
      </c>
      <c r="O24" s="31"/>
      <c r="P24" s="4"/>
      <c r="Q24" s="4"/>
      <c r="R24" s="56" t="s">
        <v>42</v>
      </c>
    </row>
    <row r="25" spans="1:21" ht="15.75" customHeight="1">
      <c r="A25" s="46">
        <v>0</v>
      </c>
      <c r="B25" s="46">
        <v>0</v>
      </c>
      <c r="C25" s="46">
        <v>0</v>
      </c>
      <c r="D25" s="46">
        <v>0</v>
      </c>
      <c r="E25" s="47">
        <f t="shared" si="0"/>
        <v>0</v>
      </c>
      <c r="F25" s="47">
        <f t="shared" ref="F25:I25" si="10">C25/12</f>
        <v>0</v>
      </c>
      <c r="G25" s="47">
        <f t="shared" si="10"/>
        <v>0</v>
      </c>
      <c r="H25" s="47">
        <f t="shared" si="10"/>
        <v>0</v>
      </c>
      <c r="I25" s="47">
        <f t="shared" si="10"/>
        <v>0</v>
      </c>
      <c r="J25" s="48">
        <f t="shared" si="5"/>
        <v>341.875</v>
      </c>
      <c r="K25" s="4"/>
      <c r="L25" s="4"/>
      <c r="M25" s="59"/>
      <c r="N25" s="4"/>
      <c r="O25" s="4"/>
      <c r="P25" s="4"/>
      <c r="Q25" s="4"/>
      <c r="R25" s="4"/>
    </row>
    <row r="26" spans="1:21" ht="15.75" customHeight="1">
      <c r="A26" s="46">
        <v>0</v>
      </c>
      <c r="B26" s="46">
        <v>0</v>
      </c>
      <c r="C26" s="46">
        <v>0</v>
      </c>
      <c r="D26" s="46">
        <v>0</v>
      </c>
      <c r="E26" s="47">
        <f t="shared" si="0"/>
        <v>0</v>
      </c>
      <c r="F26" s="47">
        <f t="shared" ref="F26:I26" si="11">C26/12</f>
        <v>0</v>
      </c>
      <c r="G26" s="47">
        <f t="shared" si="11"/>
        <v>0</v>
      </c>
      <c r="H26" s="47">
        <f t="shared" si="11"/>
        <v>0</v>
      </c>
      <c r="I26" s="47">
        <f t="shared" si="11"/>
        <v>0</v>
      </c>
      <c r="J26" s="48">
        <f t="shared" si="5"/>
        <v>341.875</v>
      </c>
      <c r="K26" s="4"/>
      <c r="L26" s="4"/>
      <c r="M26" s="59"/>
      <c r="N26" s="4"/>
      <c r="O26" s="4"/>
      <c r="P26" s="4" t="s">
        <v>55</v>
      </c>
      <c r="Q26" s="25">
        <v>0.1</v>
      </c>
      <c r="R26" s="4"/>
    </row>
    <row r="27" spans="1:21" ht="15.75" customHeight="1">
      <c r="A27" s="46">
        <v>0</v>
      </c>
      <c r="B27" s="46">
        <v>0</v>
      </c>
      <c r="C27" s="46">
        <v>0</v>
      </c>
      <c r="D27" s="46">
        <v>0</v>
      </c>
      <c r="E27" s="47">
        <f t="shared" si="0"/>
        <v>0</v>
      </c>
      <c r="F27" s="47">
        <f t="shared" ref="F27:I27" si="12">C27/12</f>
        <v>0</v>
      </c>
      <c r="G27" s="47">
        <f t="shared" si="12"/>
        <v>0</v>
      </c>
      <c r="H27" s="47">
        <f t="shared" si="12"/>
        <v>0</v>
      </c>
      <c r="I27" s="47">
        <f t="shared" si="12"/>
        <v>0</v>
      </c>
      <c r="J27" s="48">
        <f t="shared" si="5"/>
        <v>341.875</v>
      </c>
      <c r="K27" s="4"/>
      <c r="L27" s="4"/>
      <c r="M27" s="4"/>
      <c r="N27" s="4"/>
      <c r="O27" s="4"/>
      <c r="P27" s="4"/>
      <c r="Q27" s="4"/>
      <c r="R27" s="4"/>
    </row>
    <row r="28" spans="1:21" ht="15.75" customHeight="1">
      <c r="A28" s="46">
        <v>0</v>
      </c>
      <c r="B28" s="46">
        <v>0</v>
      </c>
      <c r="C28" s="46">
        <v>0</v>
      </c>
      <c r="D28" s="46">
        <v>0</v>
      </c>
      <c r="E28" s="47">
        <f t="shared" si="0"/>
        <v>0</v>
      </c>
      <c r="F28" s="47">
        <f t="shared" ref="F28:I28" si="13">C28/12</f>
        <v>0</v>
      </c>
      <c r="G28" s="47">
        <f t="shared" si="13"/>
        <v>0</v>
      </c>
      <c r="H28" s="47">
        <f t="shared" si="13"/>
        <v>0</v>
      </c>
      <c r="I28" s="47">
        <f t="shared" si="13"/>
        <v>0</v>
      </c>
      <c r="J28" s="48">
        <f t="shared" si="5"/>
        <v>341.875</v>
      </c>
      <c r="K28" s="4"/>
      <c r="L28" s="4"/>
      <c r="M28" s="4"/>
      <c r="N28" s="4" t="s">
        <v>56</v>
      </c>
      <c r="O28" s="56" t="s">
        <v>42</v>
      </c>
      <c r="P28" s="4"/>
      <c r="Q28" s="4"/>
      <c r="R28" s="4"/>
    </row>
    <row r="29" spans="1:21" ht="15.75" customHeight="1">
      <c r="A29" s="46">
        <v>0</v>
      </c>
      <c r="B29" s="46">
        <v>0</v>
      </c>
      <c r="C29" s="46">
        <v>0</v>
      </c>
      <c r="D29" s="46">
        <v>0</v>
      </c>
      <c r="E29" s="47">
        <f t="shared" si="0"/>
        <v>0</v>
      </c>
      <c r="F29" s="47">
        <f t="shared" ref="F29:F30" si="14">D29/12</f>
        <v>0</v>
      </c>
      <c r="G29" s="47">
        <f t="shared" ref="G29:G30" si="15">A29+E29</f>
        <v>0</v>
      </c>
      <c r="H29" s="47">
        <f t="shared" ref="H29:H30" si="16">C29+F29</f>
        <v>0</v>
      </c>
      <c r="I29" s="48">
        <f t="shared" ref="I29:I30" si="17">G29*H29</f>
        <v>0</v>
      </c>
      <c r="J29" s="48">
        <f t="shared" si="5"/>
        <v>341.875</v>
      </c>
      <c r="K29" s="4"/>
      <c r="L29" s="4"/>
      <c r="M29" s="4"/>
      <c r="N29" s="4"/>
      <c r="O29" s="4">
        <f>MROUND(N29*10.764,1)</f>
        <v>0</v>
      </c>
      <c r="P29" s="5"/>
      <c r="Q29" s="5"/>
      <c r="R29" s="4"/>
    </row>
    <row r="30" spans="1:21" ht="15.75" customHeight="1">
      <c r="A30" s="46">
        <v>0</v>
      </c>
      <c r="B30" s="46">
        <v>0</v>
      </c>
      <c r="C30" s="46">
        <v>0</v>
      </c>
      <c r="D30" s="46">
        <v>0</v>
      </c>
      <c r="E30" s="47">
        <f t="shared" si="0"/>
        <v>0</v>
      </c>
      <c r="F30" s="47">
        <f t="shared" si="14"/>
        <v>0</v>
      </c>
      <c r="G30" s="47">
        <f t="shared" si="15"/>
        <v>0</v>
      </c>
      <c r="H30" s="47">
        <f t="shared" si="16"/>
        <v>0</v>
      </c>
      <c r="I30" s="48">
        <f t="shared" si="17"/>
        <v>0</v>
      </c>
      <c r="J30" s="48">
        <f t="shared" si="5"/>
        <v>341.875</v>
      </c>
      <c r="K30" s="4"/>
      <c r="L30" s="4"/>
      <c r="M30" s="4"/>
      <c r="N30" s="4"/>
      <c r="O30" s="4"/>
      <c r="P30" s="60"/>
      <c r="Q30" s="60"/>
      <c r="R30" s="4"/>
    </row>
    <row r="31" spans="1:21" ht="15.75" customHeight="1">
      <c r="L31" s="1"/>
      <c r="M31" s="1"/>
      <c r="N31" s="1"/>
    </row>
    <row r="32" spans="1:21" ht="15.75" customHeight="1">
      <c r="L32" s="1"/>
      <c r="M32" s="1"/>
      <c r="N32" s="1"/>
    </row>
    <row r="33" spans="12:17" ht="15.75" customHeight="1">
      <c r="L33" s="1"/>
      <c r="M33" s="1"/>
      <c r="N33" s="1"/>
      <c r="P33" s="61"/>
      <c r="Q33" s="61"/>
    </row>
    <row r="34" spans="12:17" ht="15.75" customHeight="1">
      <c r="M34" s="62"/>
    </row>
    <row r="35" spans="12:17" ht="15.75" customHeight="1">
      <c r="M35" s="62"/>
    </row>
    <row r="36" spans="12:17" ht="15.75" customHeight="1"/>
    <row r="37" spans="12:17" ht="15.75" customHeight="1"/>
    <row r="38" spans="12:17" ht="15.75" customHeight="1"/>
    <row r="39" spans="12:17" ht="15.75" customHeight="1"/>
    <row r="40" spans="12:17" ht="15.75" customHeight="1"/>
    <row r="41" spans="12:17" ht="15.75" customHeight="1"/>
    <row r="42" spans="12:17" ht="15.75" customHeight="1"/>
    <row r="43" spans="12:17" ht="15.75" customHeight="1"/>
    <row r="44" spans="12:17" ht="15.75" customHeight="1"/>
    <row r="45" spans="12:17" ht="15.75" customHeight="1"/>
    <row r="46" spans="12:17" ht="15.75" customHeight="1"/>
    <row r="47" spans="12:17" ht="15.75" customHeight="1"/>
    <row r="48" spans="12:17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2">
    <mergeCell ref="K1:N1"/>
    <mergeCell ref="O1:R1"/>
  </mergeCell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00"/>
  <sheetViews>
    <sheetView tabSelected="1" topLeftCell="A13" zoomScaleNormal="100" workbookViewId="0">
      <selection activeCell="F25" sqref="F25"/>
    </sheetView>
  </sheetViews>
  <sheetFormatPr defaultColWidth="14.42578125" defaultRowHeight="15" customHeight="1"/>
  <cols>
    <col min="1" max="1" width="21.7109375" customWidth="1"/>
    <col min="2" max="2" width="13.42578125" customWidth="1"/>
    <col min="3" max="3" width="17.140625" customWidth="1"/>
    <col min="4" max="4" width="15.5703125" customWidth="1"/>
    <col min="5" max="5" width="14.28515625" customWidth="1"/>
    <col min="6" max="6" width="11.5703125" customWidth="1"/>
    <col min="7" max="7" width="8.7109375" customWidth="1"/>
    <col min="8" max="8" width="15.28515625" customWidth="1"/>
    <col min="9" max="26" width="8.7109375" customWidth="1"/>
  </cols>
  <sheetData>
    <row r="1" spans="1:9">
      <c r="A1" s="63"/>
      <c r="B1" s="64"/>
      <c r="C1" s="64"/>
      <c r="D1" s="65"/>
      <c r="F1" s="1"/>
      <c r="G1" s="1"/>
    </row>
    <row r="2" spans="1:9">
      <c r="A2" s="66"/>
      <c r="C2" s="1"/>
      <c r="D2" s="67"/>
      <c r="F2" s="1"/>
      <c r="G2" s="1"/>
    </row>
    <row r="3" spans="1:9">
      <c r="A3" s="66" t="s">
        <v>57</v>
      </c>
      <c r="B3" s="68"/>
      <c r="C3" s="69">
        <v>4800</v>
      </c>
      <c r="D3" s="70" t="s">
        <v>58</v>
      </c>
      <c r="F3" s="1"/>
      <c r="G3" s="1"/>
      <c r="H3" s="1"/>
      <c r="I3" s="1"/>
    </row>
    <row r="4" spans="1:9" ht="30">
      <c r="A4" s="71" t="s">
        <v>59</v>
      </c>
      <c r="B4" s="68"/>
      <c r="C4" s="72">
        <v>2000</v>
      </c>
      <c r="D4" s="72"/>
      <c r="F4" s="1"/>
      <c r="G4" s="1"/>
      <c r="H4" s="1"/>
      <c r="I4" s="1"/>
    </row>
    <row r="5" spans="1:9" ht="16.5">
      <c r="A5" s="66" t="s">
        <v>60</v>
      </c>
      <c r="B5" s="68"/>
      <c r="C5" s="72">
        <f>C3-C4</f>
        <v>2800</v>
      </c>
      <c r="D5" s="72"/>
      <c r="F5" s="1"/>
      <c r="G5" s="1"/>
      <c r="H5" s="47"/>
      <c r="I5" s="1"/>
    </row>
    <row r="6" spans="1:9">
      <c r="A6" s="66" t="s">
        <v>61</v>
      </c>
      <c r="B6" s="68"/>
      <c r="C6" s="72">
        <f>C4</f>
        <v>2000</v>
      </c>
      <c r="D6" s="72"/>
      <c r="F6" s="1"/>
      <c r="G6" s="1"/>
    </row>
    <row r="7" spans="1:9">
      <c r="A7" s="66" t="s">
        <v>62</v>
      </c>
      <c r="B7" s="73"/>
      <c r="C7" s="74">
        <v>10</v>
      </c>
      <c r="D7" s="62"/>
      <c r="F7" s="1"/>
      <c r="G7" s="1"/>
    </row>
    <row r="8" spans="1:9">
      <c r="A8" s="66" t="s">
        <v>63</v>
      </c>
      <c r="B8" s="73"/>
      <c r="C8" s="74">
        <v>50</v>
      </c>
      <c r="D8" s="62"/>
      <c r="F8" s="1"/>
      <c r="G8" s="1"/>
    </row>
    <row r="9" spans="1:9">
      <c r="A9" s="66" t="s">
        <v>64</v>
      </c>
      <c r="B9" s="73"/>
      <c r="C9" s="62">
        <v>60</v>
      </c>
      <c r="D9" s="62"/>
      <c r="F9" s="1"/>
      <c r="G9" s="1"/>
    </row>
    <row r="10" spans="1:9" ht="30">
      <c r="A10" s="71" t="s">
        <v>65</v>
      </c>
      <c r="B10" s="73"/>
      <c r="C10" s="62">
        <f>90*C7/C9</f>
        <v>15</v>
      </c>
      <c r="D10" s="62"/>
      <c r="F10" s="1"/>
      <c r="G10" s="1"/>
    </row>
    <row r="11" spans="1:9">
      <c r="A11" s="66"/>
      <c r="B11" s="75"/>
      <c r="C11" s="76">
        <f>C10%</f>
        <v>0.15</v>
      </c>
      <c r="D11" s="76"/>
      <c r="F11" s="1"/>
      <c r="G11" s="1"/>
    </row>
    <row r="12" spans="1:9">
      <c r="A12" s="66" t="s">
        <v>66</v>
      </c>
      <c r="B12" s="68"/>
      <c r="C12" s="72">
        <f>C6*C11</f>
        <v>300</v>
      </c>
      <c r="D12" s="72"/>
      <c r="F12" s="1"/>
      <c r="G12" s="1"/>
    </row>
    <row r="13" spans="1:9">
      <c r="A13" s="66" t="s">
        <v>67</v>
      </c>
      <c r="B13" s="68"/>
      <c r="C13" s="72">
        <f>C6-C12</f>
        <v>1700</v>
      </c>
      <c r="D13" s="72"/>
      <c r="F13" s="1"/>
      <c r="G13" s="1"/>
    </row>
    <row r="14" spans="1:9">
      <c r="A14" s="66" t="s">
        <v>60</v>
      </c>
      <c r="B14" s="68"/>
      <c r="C14" s="72">
        <f>C5</f>
        <v>2800</v>
      </c>
      <c r="D14" s="72"/>
      <c r="F14" s="1"/>
      <c r="G14" s="1"/>
    </row>
    <row r="15" spans="1:9">
      <c r="B15" s="68"/>
      <c r="C15" s="72"/>
      <c r="D15" s="72"/>
      <c r="F15" s="1"/>
      <c r="G15" s="1"/>
    </row>
    <row r="16" spans="1:9">
      <c r="A16" s="77" t="s">
        <v>68</v>
      </c>
      <c r="B16" s="78"/>
      <c r="C16" s="70">
        <f>C14+C13</f>
        <v>4500</v>
      </c>
      <c r="D16" s="70"/>
      <c r="E16" s="3"/>
      <c r="F16" s="1"/>
      <c r="G16" s="1"/>
    </row>
    <row r="17" spans="1:8">
      <c r="B17" s="73"/>
      <c r="C17" s="62"/>
      <c r="D17" s="62"/>
      <c r="F17" s="1"/>
      <c r="G17" s="1"/>
    </row>
    <row r="18" spans="1:8" ht="16.5">
      <c r="A18" s="77" t="s">
        <v>69</v>
      </c>
      <c r="B18" s="79"/>
      <c r="C18" s="80">
        <v>1220</v>
      </c>
      <c r="D18" s="81"/>
      <c r="E18" s="82"/>
      <c r="F18" s="1"/>
      <c r="G18" s="1"/>
    </row>
    <row r="19" spans="1:8">
      <c r="A19" s="66"/>
      <c r="B19" s="62"/>
      <c r="C19" s="72">
        <f>C18*C16</f>
        <v>5490000</v>
      </c>
      <c r="D19" s="1" t="s">
        <v>70</v>
      </c>
      <c r="E19" s="72"/>
      <c r="F19" s="1"/>
      <c r="G19" s="1"/>
      <c r="H19" s="3"/>
    </row>
    <row r="20" spans="1:8">
      <c r="A20" s="66"/>
      <c r="B20" s="108">
        <f>C20*80%</f>
        <v>4172400</v>
      </c>
      <c r="C20" s="3">
        <f>C19*95%</f>
        <v>5215500</v>
      </c>
      <c r="D20" s="1" t="s">
        <v>71</v>
      </c>
      <c r="E20" s="3"/>
      <c r="F20" s="1"/>
      <c r="G20" s="1"/>
    </row>
    <row r="21" spans="1:8" ht="15.75" customHeight="1">
      <c r="A21" s="66"/>
      <c r="C21" s="3">
        <f>C19*80%</f>
        <v>4392000</v>
      </c>
      <c r="D21" s="1" t="s">
        <v>72</v>
      </c>
      <c r="E21" s="3"/>
      <c r="F21" s="1"/>
      <c r="G21" s="1"/>
    </row>
    <row r="22" spans="1:8" ht="15.75" customHeight="1">
      <c r="A22" s="66"/>
      <c r="C22" s="1"/>
      <c r="D22" s="1"/>
      <c r="F22" s="1"/>
      <c r="G22" s="1"/>
    </row>
    <row r="23" spans="1:8" ht="15.75" customHeight="1">
      <c r="A23" s="83" t="s">
        <v>73</v>
      </c>
      <c r="B23" s="84"/>
      <c r="C23" s="85">
        <f t="shared" ref="C23:D23" si="0">C4*C18</f>
        <v>2440000</v>
      </c>
      <c r="D23" s="85">
        <f t="shared" si="0"/>
        <v>0</v>
      </c>
    </row>
    <row r="24" spans="1:8" ht="15.75" customHeight="1">
      <c r="A24" s="66" t="s">
        <v>74</v>
      </c>
      <c r="C24" s="1"/>
      <c r="D24" s="1"/>
    </row>
    <row r="25" spans="1:8" ht="15.75" customHeight="1">
      <c r="A25" s="66" t="s">
        <v>75</v>
      </c>
      <c r="B25" s="1"/>
      <c r="C25" s="3">
        <f>C19*0.025/12</f>
        <v>11437.5</v>
      </c>
      <c r="D25" s="3"/>
    </row>
    <row r="26" spans="1:8" ht="15.75" customHeight="1">
      <c r="C26" s="3"/>
      <c r="D26" s="3"/>
    </row>
    <row r="27" spans="1:8" ht="15.75" customHeight="1">
      <c r="C27" s="3"/>
      <c r="D27" s="3"/>
    </row>
    <row r="28" spans="1:8" ht="15.75" customHeight="1">
      <c r="C28">
        <v>113.38</v>
      </c>
      <c r="D28" s="107">
        <f>C28*10.764</f>
        <v>1220.4223199999999</v>
      </c>
    </row>
    <row r="29" spans="1:8" ht="15.75" customHeight="1"/>
    <row r="30" spans="1:8" ht="15.75" customHeight="1"/>
    <row r="31" spans="1:8" ht="15.75" customHeight="1">
      <c r="C31">
        <v>890</v>
      </c>
      <c r="D31">
        <f>C31*1.4</f>
        <v>1246</v>
      </c>
    </row>
    <row r="32" spans="1:8" ht="15.75" customHeight="1"/>
    <row r="33" spans="1:4" ht="15.75" customHeight="1"/>
    <row r="34" spans="1:4" ht="15.75" customHeight="1"/>
    <row r="35" spans="1:4" ht="15.75" customHeight="1"/>
    <row r="36" spans="1:4" ht="15.75" customHeight="1"/>
    <row r="37" spans="1:4" ht="15.75" customHeight="1"/>
    <row r="38" spans="1:4" ht="15.75" customHeight="1"/>
    <row r="39" spans="1:4" ht="15.75" customHeight="1"/>
    <row r="40" spans="1:4" ht="15.75" customHeight="1"/>
    <row r="41" spans="1:4" ht="15.75" customHeight="1">
      <c r="C41" s="1"/>
      <c r="D41" s="1"/>
    </row>
    <row r="42" spans="1:4" ht="15.75" customHeight="1">
      <c r="C42" s="1"/>
      <c r="D42" s="1"/>
    </row>
    <row r="43" spans="1:4" ht="15.75" customHeight="1">
      <c r="C43" s="1"/>
      <c r="D43" s="1"/>
    </row>
    <row r="44" spans="1:4" ht="15.75" customHeight="1">
      <c r="C44" s="1"/>
      <c r="D44" s="1"/>
    </row>
    <row r="45" spans="1:4" ht="15.75" customHeight="1">
      <c r="C45" s="1"/>
      <c r="D45" s="1"/>
    </row>
    <row r="46" spans="1:4" ht="15.75" customHeight="1">
      <c r="A46" s="51"/>
      <c r="C46" s="1"/>
      <c r="D46" s="1"/>
    </row>
    <row r="47" spans="1:4" ht="15.75" customHeight="1">
      <c r="C47" s="1"/>
      <c r="D47" s="1"/>
    </row>
    <row r="48" spans="1:4" ht="15.75" customHeight="1">
      <c r="C48" s="1"/>
      <c r="D48" s="1"/>
    </row>
    <row r="49" spans="1:4" ht="15.75" customHeight="1">
      <c r="C49" s="1"/>
      <c r="D49" s="1"/>
    </row>
    <row r="50" spans="1:4" ht="15.75" customHeight="1">
      <c r="C50" s="1"/>
      <c r="D50" s="1"/>
    </row>
    <row r="51" spans="1:4" ht="15.75" customHeight="1">
      <c r="C51" s="1"/>
      <c r="D51" s="1"/>
    </row>
    <row r="52" spans="1:4" ht="15.75" customHeight="1">
      <c r="C52" s="1"/>
      <c r="D52" s="1"/>
    </row>
    <row r="53" spans="1:4" ht="15.75" customHeight="1">
      <c r="C53" s="1"/>
      <c r="D53" s="1"/>
    </row>
    <row r="54" spans="1:4" ht="15.75" customHeight="1">
      <c r="C54" s="1"/>
      <c r="D54" s="1"/>
    </row>
    <row r="55" spans="1:4" ht="15.75" customHeight="1">
      <c r="C55" s="1"/>
      <c r="D55" s="1"/>
    </row>
    <row r="56" spans="1:4" ht="15.75" customHeight="1">
      <c r="C56" s="1"/>
      <c r="D56" s="1"/>
    </row>
    <row r="57" spans="1:4" ht="15.75" customHeight="1">
      <c r="C57" s="1"/>
      <c r="D57" s="1"/>
    </row>
    <row r="58" spans="1:4" ht="15.75" customHeight="1">
      <c r="C58" s="1"/>
      <c r="D58" s="1"/>
    </row>
    <row r="59" spans="1:4" ht="15.75" customHeight="1">
      <c r="A59" s="86"/>
      <c r="C59" s="1"/>
      <c r="D59" s="1"/>
    </row>
    <row r="60" spans="1:4" ht="15.75" customHeight="1">
      <c r="A60" s="86"/>
      <c r="C60" s="1"/>
      <c r="D60" s="1"/>
    </row>
    <row r="61" spans="1:4" ht="15.75" customHeight="1">
      <c r="A61" s="86"/>
      <c r="C61" s="1"/>
      <c r="D61" s="1"/>
    </row>
    <row r="62" spans="1:4" ht="15.75" customHeight="1">
      <c r="A62" s="86"/>
      <c r="C62" s="1"/>
      <c r="D62" s="1"/>
    </row>
    <row r="63" spans="1:4" ht="15.75" customHeight="1">
      <c r="A63" s="86"/>
      <c r="C63" s="1"/>
      <c r="D63" s="1"/>
    </row>
    <row r="64" spans="1:4" ht="15.75" customHeight="1">
      <c r="A64" s="86"/>
      <c r="C64" s="1"/>
      <c r="D64" s="1"/>
    </row>
    <row r="65" spans="1:4" ht="15.75" customHeight="1">
      <c r="A65" s="86"/>
      <c r="C65" s="1"/>
      <c r="D65" s="1"/>
    </row>
    <row r="66" spans="1:4" ht="15.75" customHeight="1">
      <c r="C66" s="1"/>
      <c r="D66" s="1"/>
    </row>
    <row r="67" spans="1:4" ht="15.75" customHeight="1">
      <c r="C67" s="1"/>
      <c r="D67" s="1"/>
    </row>
    <row r="68" spans="1:4" ht="15.75" customHeight="1">
      <c r="C68" s="1"/>
      <c r="D68" s="1"/>
    </row>
    <row r="69" spans="1:4" ht="15.75" customHeight="1">
      <c r="C69" s="1"/>
      <c r="D69" s="1"/>
    </row>
    <row r="70" spans="1:4" ht="15.75" customHeight="1">
      <c r="C70" s="1"/>
      <c r="D70" s="1"/>
    </row>
    <row r="71" spans="1:4" ht="15.75" customHeight="1">
      <c r="C71" s="1"/>
      <c r="D71" s="1"/>
    </row>
    <row r="72" spans="1:4" ht="15.75" customHeight="1">
      <c r="C72" s="1"/>
      <c r="D72" s="1"/>
    </row>
    <row r="73" spans="1:4" ht="15.75" customHeight="1">
      <c r="C73" s="1"/>
      <c r="D73" s="1"/>
    </row>
    <row r="74" spans="1:4" ht="15.75" customHeight="1">
      <c r="C74" s="1"/>
      <c r="D74" s="1"/>
    </row>
    <row r="75" spans="1:4" ht="15.75" customHeight="1">
      <c r="C75" s="1"/>
      <c r="D75" s="1"/>
    </row>
    <row r="76" spans="1:4" ht="15.75" customHeight="1">
      <c r="C76" s="1"/>
      <c r="D76" s="1"/>
    </row>
    <row r="77" spans="1:4" ht="15.75" customHeight="1">
      <c r="C77" s="1"/>
      <c r="D77" s="1"/>
    </row>
    <row r="78" spans="1:4" ht="15.75" customHeight="1">
      <c r="C78" s="1"/>
      <c r="D78" s="1"/>
    </row>
    <row r="79" spans="1:4" ht="15.75" customHeight="1">
      <c r="C79" s="1"/>
      <c r="D79" s="1"/>
    </row>
    <row r="80" spans="1:4" ht="15.75" customHeight="1">
      <c r="C80" s="1"/>
      <c r="D80" s="1"/>
    </row>
    <row r="81" spans="3:4" ht="15.75" customHeight="1">
      <c r="C81" s="1"/>
      <c r="D81" s="1"/>
    </row>
    <row r="82" spans="3:4" ht="15.75" customHeight="1">
      <c r="C82" s="1"/>
      <c r="D82" s="1"/>
    </row>
    <row r="83" spans="3:4" ht="15.75" customHeight="1">
      <c r="C83" s="1"/>
      <c r="D83" s="1"/>
    </row>
    <row r="84" spans="3:4" ht="15.75" customHeight="1">
      <c r="C84" s="1">
        <f>C83*C82</f>
        <v>0</v>
      </c>
      <c r="D84" s="1"/>
    </row>
    <row r="85" spans="3:4" ht="15.75" customHeight="1">
      <c r="C85" s="1"/>
      <c r="D85" s="1"/>
    </row>
    <row r="86" spans="3:4" ht="15.75" customHeight="1">
      <c r="C86" s="1"/>
      <c r="D86" s="1"/>
    </row>
    <row r="87" spans="3:4" ht="15.75" customHeight="1">
      <c r="C87" s="1"/>
      <c r="D87" s="1"/>
    </row>
    <row r="88" spans="3:4" ht="15.75" customHeight="1">
      <c r="C88" s="1"/>
      <c r="D88" s="1"/>
    </row>
    <row r="89" spans="3:4" ht="15.75" customHeight="1">
      <c r="C89" s="1"/>
      <c r="D89" s="1"/>
    </row>
    <row r="90" spans="3:4" ht="15.75" customHeight="1">
      <c r="C90" s="1"/>
      <c r="D90" s="1"/>
    </row>
    <row r="91" spans="3:4" ht="15.75" customHeight="1">
      <c r="C91" s="1"/>
      <c r="D91" s="1"/>
    </row>
    <row r="92" spans="3:4" ht="15.75" customHeight="1">
      <c r="C92" s="1"/>
      <c r="D92" s="1"/>
    </row>
    <row r="93" spans="3:4" ht="15.75" customHeight="1">
      <c r="C93" s="1"/>
      <c r="D93" s="1"/>
    </row>
    <row r="94" spans="3:4" ht="15.75" customHeight="1">
      <c r="C94" s="1"/>
      <c r="D94" s="1"/>
    </row>
    <row r="95" spans="3:4" ht="15.75" customHeight="1">
      <c r="C95" s="1"/>
      <c r="D95" s="1"/>
    </row>
    <row r="96" spans="3:4" ht="15.75" customHeight="1">
      <c r="C96" s="1"/>
      <c r="D96" s="1"/>
    </row>
    <row r="97" spans="3:4" ht="15.75" customHeight="1">
      <c r="C97" s="1"/>
      <c r="D97" s="1"/>
    </row>
    <row r="98" spans="3:4" ht="15.75" customHeight="1">
      <c r="C98" s="1"/>
      <c r="D98" s="1"/>
    </row>
    <row r="99" spans="3:4" ht="15.75" customHeight="1">
      <c r="C99" s="1"/>
      <c r="D99" s="1"/>
    </row>
    <row r="100" spans="3:4" ht="15.75" customHeight="1">
      <c r="C100" s="1"/>
      <c r="D100" s="1"/>
    </row>
    <row r="101" spans="3:4" ht="15.75" customHeight="1">
      <c r="C101" s="1"/>
      <c r="D101" s="1"/>
    </row>
    <row r="102" spans="3:4" ht="15.75" customHeight="1">
      <c r="C102" s="1"/>
      <c r="D102" s="1"/>
    </row>
    <row r="103" spans="3:4" ht="15.75" customHeight="1">
      <c r="C103" s="1"/>
      <c r="D103" s="1"/>
    </row>
    <row r="104" spans="3:4" ht="15.75" customHeight="1">
      <c r="C104" s="1"/>
      <c r="D104" s="1"/>
    </row>
    <row r="105" spans="3:4" ht="15.75" customHeight="1">
      <c r="C105" s="1"/>
      <c r="D105" s="1"/>
    </row>
    <row r="106" spans="3:4" ht="15.75" customHeight="1">
      <c r="C106" s="1"/>
      <c r="D106" s="1"/>
    </row>
    <row r="107" spans="3:4" ht="15.75" customHeight="1">
      <c r="C107" s="1"/>
      <c r="D107" s="1"/>
    </row>
    <row r="108" spans="3:4" ht="15.75" customHeight="1">
      <c r="C108" s="1"/>
      <c r="D108" s="1"/>
    </row>
    <row r="109" spans="3:4" ht="15.75" customHeight="1">
      <c r="C109" s="1"/>
      <c r="D109" s="1"/>
    </row>
    <row r="110" spans="3:4" ht="15.75" customHeight="1">
      <c r="C110" s="1"/>
      <c r="D110" s="1"/>
    </row>
    <row r="111" spans="3:4" ht="15.75" customHeight="1">
      <c r="C111" s="1"/>
      <c r="D111" s="1"/>
    </row>
    <row r="112" spans="3:4" ht="15.75" customHeight="1">
      <c r="C112" s="1"/>
      <c r="D112" s="1"/>
    </row>
    <row r="113" spans="3:4" ht="15.75" customHeight="1">
      <c r="C113" s="1"/>
      <c r="D113" s="1"/>
    </row>
    <row r="114" spans="3:4" ht="15.75" customHeight="1">
      <c r="C114" s="1"/>
      <c r="D114" s="1"/>
    </row>
    <row r="115" spans="3:4" ht="15.75" customHeight="1">
      <c r="C115" s="1"/>
      <c r="D115" s="1"/>
    </row>
    <row r="116" spans="3:4" ht="15.75" customHeight="1">
      <c r="C116" s="1"/>
      <c r="D116" s="1"/>
    </row>
    <row r="117" spans="3:4" ht="15.75" customHeight="1">
      <c r="C117" s="1"/>
      <c r="D117" s="1"/>
    </row>
    <row r="118" spans="3:4" ht="15.75" customHeight="1">
      <c r="C118" s="1"/>
      <c r="D118" s="1"/>
    </row>
    <row r="119" spans="3:4" ht="15.75" customHeight="1">
      <c r="C119" s="1"/>
      <c r="D119" s="1"/>
    </row>
    <row r="120" spans="3:4" ht="15.75" customHeight="1">
      <c r="C120" s="1"/>
      <c r="D120" s="1"/>
    </row>
    <row r="121" spans="3:4" ht="15.75" customHeight="1">
      <c r="C121" s="1"/>
      <c r="D121" s="1"/>
    </row>
    <row r="122" spans="3:4" ht="15.75" customHeight="1">
      <c r="C122" s="1"/>
      <c r="D122" s="1"/>
    </row>
    <row r="123" spans="3:4" ht="15.75" customHeight="1">
      <c r="C123" s="1"/>
      <c r="D123" s="1"/>
    </row>
    <row r="124" spans="3:4" ht="15.75" customHeight="1">
      <c r="C124" s="1"/>
      <c r="D124" s="1"/>
    </row>
    <row r="125" spans="3:4" ht="15.75" customHeight="1">
      <c r="C125" s="1"/>
      <c r="D125" s="1"/>
    </row>
    <row r="126" spans="3:4" ht="15.75" customHeight="1">
      <c r="C126" s="1"/>
      <c r="D126" s="1"/>
    </row>
    <row r="127" spans="3:4" ht="15.75" customHeight="1">
      <c r="C127" s="1"/>
      <c r="D127" s="1"/>
    </row>
    <row r="128" spans="3:4" ht="15.75" customHeight="1">
      <c r="C128" s="1"/>
      <c r="D128" s="1"/>
    </row>
    <row r="129" spans="3:4" ht="15.75" customHeight="1">
      <c r="C129" s="1"/>
      <c r="D129" s="1"/>
    </row>
    <row r="130" spans="3:4" ht="15.75" customHeight="1">
      <c r="C130" s="1"/>
      <c r="D130" s="1"/>
    </row>
    <row r="131" spans="3:4" ht="15.75" customHeight="1">
      <c r="C131" s="1"/>
      <c r="D131" s="1"/>
    </row>
    <row r="132" spans="3:4" ht="15.75" customHeight="1">
      <c r="C132" s="1"/>
      <c r="D132" s="1"/>
    </row>
    <row r="133" spans="3:4" ht="15.75" customHeight="1">
      <c r="C133" s="1"/>
      <c r="D133" s="1"/>
    </row>
    <row r="134" spans="3:4" ht="15.75" customHeight="1">
      <c r="C134" s="1"/>
      <c r="D134" s="1"/>
    </row>
    <row r="135" spans="3:4" ht="15.75" customHeight="1">
      <c r="C135" s="1"/>
      <c r="D135" s="1"/>
    </row>
    <row r="136" spans="3:4" ht="15.75" customHeight="1">
      <c r="C136" s="1"/>
      <c r="D136" s="1"/>
    </row>
    <row r="137" spans="3:4" ht="15.75" customHeight="1">
      <c r="C137" s="1"/>
      <c r="D137" s="1"/>
    </row>
    <row r="138" spans="3:4" ht="15.75" customHeight="1">
      <c r="C138" s="1"/>
      <c r="D138" s="1"/>
    </row>
    <row r="139" spans="3:4" ht="15.75" customHeight="1">
      <c r="C139" s="1"/>
      <c r="D139" s="1"/>
    </row>
    <row r="140" spans="3:4" ht="15.75" customHeight="1">
      <c r="C140" s="1"/>
      <c r="D140" s="1"/>
    </row>
    <row r="141" spans="3:4" ht="15.75" customHeight="1">
      <c r="C141" s="1"/>
      <c r="D141" s="1"/>
    </row>
    <row r="142" spans="3:4" ht="15.75" customHeight="1">
      <c r="C142" s="1"/>
      <c r="D142" s="1"/>
    </row>
    <row r="143" spans="3:4" ht="15.75" customHeight="1">
      <c r="C143" s="1"/>
      <c r="D143" s="1"/>
    </row>
    <row r="144" spans="3:4" ht="15.75" customHeight="1">
      <c r="C144" s="1"/>
      <c r="D144" s="1"/>
    </row>
    <row r="145" spans="3:4" ht="15.75" customHeight="1">
      <c r="C145" s="1"/>
      <c r="D145" s="1"/>
    </row>
    <row r="146" spans="3:4" ht="15.75" customHeight="1">
      <c r="C146" s="1"/>
      <c r="D146" s="1"/>
    </row>
    <row r="147" spans="3:4" ht="15.75" customHeight="1">
      <c r="C147" s="1"/>
      <c r="D147" s="1"/>
    </row>
    <row r="148" spans="3:4" ht="15.75" customHeight="1">
      <c r="C148" s="1"/>
      <c r="D148" s="1"/>
    </row>
    <row r="149" spans="3:4" ht="15.75" customHeight="1">
      <c r="C149" s="1"/>
      <c r="D149" s="1"/>
    </row>
    <row r="150" spans="3:4" ht="15.75" customHeight="1">
      <c r="C150" s="1"/>
      <c r="D150" s="1"/>
    </row>
    <row r="151" spans="3:4" ht="15.75" customHeight="1">
      <c r="C151" s="1"/>
      <c r="D151" s="1"/>
    </row>
    <row r="152" spans="3:4" ht="15.75" customHeight="1">
      <c r="C152" s="1"/>
      <c r="D152" s="1"/>
    </row>
    <row r="153" spans="3:4" ht="15.75" customHeight="1">
      <c r="C153" s="1"/>
      <c r="D153" s="1"/>
    </row>
    <row r="154" spans="3:4" ht="15.75" customHeight="1">
      <c r="C154" s="1"/>
      <c r="D154" s="1"/>
    </row>
    <row r="155" spans="3:4" ht="15.75" customHeight="1">
      <c r="C155" s="1"/>
      <c r="D155" s="1"/>
    </row>
    <row r="156" spans="3:4" ht="15.75" customHeight="1">
      <c r="C156" s="1"/>
      <c r="D156" s="1"/>
    </row>
    <row r="157" spans="3:4" ht="15.75" customHeight="1">
      <c r="C157" s="1"/>
      <c r="D157" s="1"/>
    </row>
    <row r="158" spans="3:4" ht="15.75" customHeight="1">
      <c r="C158" s="1"/>
      <c r="D158" s="1"/>
    </row>
    <row r="159" spans="3:4" ht="15.75" customHeight="1">
      <c r="C159" s="1"/>
      <c r="D159" s="1"/>
    </row>
    <row r="160" spans="3:4" ht="15.75" customHeight="1">
      <c r="C160" s="1"/>
      <c r="D160" s="1"/>
    </row>
    <row r="161" spans="3:4" ht="15.75" customHeight="1">
      <c r="C161" s="1"/>
      <c r="D161" s="1"/>
    </row>
    <row r="162" spans="3:4" ht="15.75" customHeight="1">
      <c r="C162" s="1"/>
      <c r="D162" s="1"/>
    </row>
    <row r="163" spans="3:4" ht="15.75" customHeight="1">
      <c r="C163" s="1"/>
      <c r="D163" s="1"/>
    </row>
    <row r="164" spans="3:4" ht="15.75" customHeight="1">
      <c r="C164" s="1"/>
      <c r="D164" s="1"/>
    </row>
    <row r="165" spans="3:4" ht="15.75" customHeight="1">
      <c r="C165" s="1"/>
      <c r="D165" s="1"/>
    </row>
    <row r="166" spans="3:4" ht="15.75" customHeight="1">
      <c r="C166" s="1"/>
      <c r="D166" s="1"/>
    </row>
    <row r="167" spans="3:4" ht="15.75" customHeight="1">
      <c r="C167" s="1"/>
      <c r="D167" s="1"/>
    </row>
    <row r="168" spans="3:4" ht="15.75" customHeight="1">
      <c r="C168" s="1"/>
      <c r="D168" s="1"/>
    </row>
    <row r="169" spans="3:4" ht="15.75" customHeight="1">
      <c r="C169" s="1"/>
      <c r="D169" s="1"/>
    </row>
    <row r="170" spans="3:4" ht="15.75" customHeight="1">
      <c r="C170" s="1"/>
      <c r="D170" s="1"/>
    </row>
    <row r="171" spans="3:4" ht="15.75" customHeight="1">
      <c r="C171" s="1"/>
      <c r="D171" s="1"/>
    </row>
    <row r="172" spans="3:4" ht="15.75" customHeight="1">
      <c r="C172" s="1"/>
      <c r="D172" s="1"/>
    </row>
    <row r="173" spans="3:4" ht="15.75" customHeight="1">
      <c r="C173" s="1"/>
      <c r="D173" s="1"/>
    </row>
    <row r="174" spans="3:4" ht="15.75" customHeight="1">
      <c r="C174" s="1"/>
      <c r="D174" s="1"/>
    </row>
    <row r="175" spans="3:4" ht="15.75" customHeight="1">
      <c r="C175" s="1"/>
      <c r="D175" s="1"/>
    </row>
    <row r="176" spans="3:4" ht="15.75" customHeight="1">
      <c r="C176" s="1"/>
      <c r="D176" s="1"/>
    </row>
    <row r="177" spans="3:4" ht="15.75" customHeight="1">
      <c r="C177" s="1"/>
      <c r="D177" s="1"/>
    </row>
    <row r="178" spans="3:4" ht="15.75" customHeight="1">
      <c r="C178" s="1"/>
      <c r="D178" s="1"/>
    </row>
    <row r="179" spans="3:4" ht="15.75" customHeight="1">
      <c r="C179" s="1"/>
      <c r="D179" s="1"/>
    </row>
    <row r="180" spans="3:4" ht="15.75" customHeight="1">
      <c r="C180" s="1"/>
      <c r="D180" s="1"/>
    </row>
    <row r="181" spans="3:4" ht="15.75" customHeight="1">
      <c r="C181" s="1"/>
      <c r="D181" s="1"/>
    </row>
    <row r="182" spans="3:4" ht="15.75" customHeight="1">
      <c r="C182" s="1"/>
      <c r="D182" s="1"/>
    </row>
    <row r="183" spans="3:4" ht="15.75" customHeight="1">
      <c r="C183" s="1"/>
      <c r="D183" s="1"/>
    </row>
    <row r="184" spans="3:4" ht="15.75" customHeight="1">
      <c r="C184" s="1"/>
      <c r="D184" s="1"/>
    </row>
    <row r="185" spans="3:4" ht="15.75" customHeight="1">
      <c r="C185" s="1"/>
      <c r="D185" s="1"/>
    </row>
    <row r="186" spans="3:4" ht="15.75" customHeight="1">
      <c r="C186" s="1"/>
      <c r="D186" s="1"/>
    </row>
    <row r="187" spans="3:4" ht="15.75" customHeight="1">
      <c r="C187" s="1"/>
      <c r="D187" s="1"/>
    </row>
    <row r="188" spans="3:4" ht="15.75" customHeight="1">
      <c r="C188" s="1"/>
      <c r="D188" s="1"/>
    </row>
    <row r="189" spans="3:4" ht="15.75" customHeight="1">
      <c r="C189" s="1"/>
      <c r="D189" s="1"/>
    </row>
    <row r="190" spans="3:4" ht="15.75" customHeight="1">
      <c r="C190" s="1"/>
      <c r="D190" s="1"/>
    </row>
    <row r="191" spans="3:4" ht="15.75" customHeight="1">
      <c r="C191" s="1"/>
      <c r="D191" s="1"/>
    </row>
    <row r="192" spans="3:4" ht="15.75" customHeight="1">
      <c r="C192" s="1"/>
      <c r="D192" s="1"/>
    </row>
    <row r="193" spans="3:4" ht="15.75" customHeight="1">
      <c r="C193" s="1"/>
      <c r="D193" s="1"/>
    </row>
    <row r="194" spans="3:4" ht="15.75" customHeight="1">
      <c r="C194" s="1"/>
      <c r="D194" s="1"/>
    </row>
    <row r="195" spans="3:4" ht="15.75" customHeight="1">
      <c r="C195" s="1"/>
      <c r="D195" s="1"/>
    </row>
    <row r="196" spans="3:4" ht="15.75" customHeight="1">
      <c r="C196" s="1"/>
      <c r="D196" s="1"/>
    </row>
    <row r="197" spans="3:4" ht="15.75" customHeight="1">
      <c r="C197" s="1"/>
      <c r="D197" s="1"/>
    </row>
    <row r="198" spans="3:4" ht="15.75" customHeight="1">
      <c r="C198" s="1"/>
      <c r="D198" s="1"/>
    </row>
    <row r="199" spans="3:4" ht="15.75" customHeight="1">
      <c r="C199" s="1"/>
      <c r="D199" s="1"/>
    </row>
    <row r="200" spans="3:4" ht="15.75" customHeight="1">
      <c r="C200" s="1"/>
      <c r="D200" s="1"/>
    </row>
    <row r="201" spans="3:4" ht="15.75" customHeight="1">
      <c r="C201" s="1"/>
      <c r="D201" s="1"/>
    </row>
    <row r="202" spans="3:4" ht="15.75" customHeight="1">
      <c r="C202" s="1"/>
      <c r="D202" s="1"/>
    </row>
    <row r="203" spans="3:4" ht="15.75" customHeight="1">
      <c r="C203" s="1"/>
      <c r="D203" s="1"/>
    </row>
    <row r="204" spans="3:4" ht="15.75" customHeight="1">
      <c r="C204" s="1"/>
      <c r="D204" s="1"/>
    </row>
    <row r="205" spans="3:4" ht="15.75" customHeight="1">
      <c r="C205" s="1"/>
      <c r="D205" s="1"/>
    </row>
    <row r="206" spans="3:4" ht="15.75" customHeight="1">
      <c r="C206" s="1"/>
      <c r="D206" s="1"/>
    </row>
    <row r="207" spans="3:4" ht="15.75" customHeight="1">
      <c r="C207" s="1"/>
      <c r="D207" s="1"/>
    </row>
    <row r="208" spans="3:4" ht="15.75" customHeight="1">
      <c r="C208" s="1"/>
      <c r="D208" s="1"/>
    </row>
    <row r="209" spans="3:4" ht="15.75" customHeight="1">
      <c r="C209" s="1"/>
      <c r="D209" s="1"/>
    </row>
    <row r="210" spans="3:4" ht="15.75" customHeight="1">
      <c r="C210" s="1"/>
      <c r="D210" s="1"/>
    </row>
    <row r="211" spans="3:4" ht="15.75" customHeight="1">
      <c r="C211" s="1"/>
      <c r="D211" s="1"/>
    </row>
    <row r="212" spans="3:4" ht="15.75" customHeight="1">
      <c r="C212" s="1"/>
      <c r="D212" s="1"/>
    </row>
    <row r="213" spans="3:4" ht="15.75" customHeight="1">
      <c r="C213" s="1"/>
      <c r="D213" s="1"/>
    </row>
    <row r="214" spans="3:4" ht="15.75" customHeight="1">
      <c r="C214" s="1"/>
      <c r="D214" s="1"/>
    </row>
    <row r="215" spans="3:4" ht="15.75" customHeight="1">
      <c r="C215" s="1"/>
      <c r="D215" s="1"/>
    </row>
    <row r="216" spans="3:4" ht="15.75" customHeight="1">
      <c r="C216" s="1"/>
      <c r="D216" s="1"/>
    </row>
    <row r="217" spans="3:4" ht="15.75" customHeight="1">
      <c r="C217" s="1"/>
      <c r="D217" s="1"/>
    </row>
    <row r="218" spans="3:4" ht="15.75" customHeight="1">
      <c r="C218" s="1"/>
      <c r="D218" s="1"/>
    </row>
    <row r="219" spans="3:4" ht="15.75" customHeight="1">
      <c r="C219" s="1"/>
      <c r="D219" s="1"/>
    </row>
    <row r="220" spans="3:4" ht="15.75" customHeight="1">
      <c r="C220" s="1"/>
      <c r="D220" s="1"/>
    </row>
    <row r="221" spans="3:4" ht="15.75" customHeight="1">
      <c r="C221" s="1"/>
      <c r="D221" s="1"/>
    </row>
    <row r="222" spans="3:4" ht="15.75" customHeight="1">
      <c r="C222" s="1"/>
      <c r="D222" s="1"/>
    </row>
    <row r="223" spans="3:4" ht="15.75" customHeight="1">
      <c r="C223" s="1"/>
      <c r="D223" s="1"/>
    </row>
    <row r="224" spans="3:4" ht="15.75" customHeight="1">
      <c r="C224" s="1"/>
      <c r="D224" s="1"/>
    </row>
    <row r="225" spans="3:4" ht="15.75" customHeight="1">
      <c r="C225" s="1"/>
      <c r="D225" s="1"/>
    </row>
    <row r="226" spans="3:4" ht="15.75" customHeight="1">
      <c r="C226" s="1"/>
      <c r="D226" s="1"/>
    </row>
    <row r="227" spans="3:4" ht="15.75" customHeight="1">
      <c r="C227" s="1"/>
      <c r="D227" s="1"/>
    </row>
    <row r="228" spans="3:4" ht="15.75" customHeight="1">
      <c r="C228" s="1"/>
      <c r="D228" s="1"/>
    </row>
    <row r="229" spans="3:4" ht="15.75" customHeight="1">
      <c r="C229" s="1"/>
      <c r="D229" s="1"/>
    </row>
    <row r="230" spans="3:4" ht="15.75" customHeight="1">
      <c r="C230" s="1"/>
      <c r="D230" s="1"/>
    </row>
    <row r="231" spans="3:4" ht="15.75" customHeight="1">
      <c r="C231" s="1"/>
      <c r="D231" s="1"/>
    </row>
    <row r="232" spans="3:4" ht="15.75" customHeight="1">
      <c r="C232" s="1"/>
      <c r="D232" s="1"/>
    </row>
    <row r="233" spans="3:4" ht="15.75" customHeight="1">
      <c r="C233" s="1"/>
      <c r="D233" s="1"/>
    </row>
    <row r="234" spans="3:4" ht="15.75" customHeight="1">
      <c r="C234" s="1"/>
      <c r="D234" s="1"/>
    </row>
    <row r="235" spans="3:4" ht="15.75" customHeight="1">
      <c r="C235" s="1"/>
      <c r="D235" s="1"/>
    </row>
    <row r="236" spans="3:4" ht="15.75" customHeight="1">
      <c r="C236" s="1"/>
      <c r="D236" s="1"/>
    </row>
    <row r="237" spans="3:4" ht="15.75" customHeight="1">
      <c r="C237" s="1"/>
      <c r="D237" s="1"/>
    </row>
    <row r="238" spans="3:4" ht="15.75" customHeight="1">
      <c r="C238" s="1"/>
      <c r="D238" s="1"/>
    </row>
    <row r="239" spans="3:4" ht="15.75" customHeight="1">
      <c r="C239" s="1"/>
      <c r="D239" s="1"/>
    </row>
    <row r="240" spans="3:4" ht="15.75" customHeight="1">
      <c r="C240" s="1"/>
      <c r="D240" s="1"/>
    </row>
    <row r="241" spans="3:4" ht="15.75" customHeight="1">
      <c r="C241" s="1"/>
      <c r="D241" s="1"/>
    </row>
    <row r="242" spans="3:4" ht="15.75" customHeight="1">
      <c r="C242" s="1"/>
      <c r="D242" s="1"/>
    </row>
    <row r="243" spans="3:4" ht="15.75" customHeight="1">
      <c r="C243" s="1"/>
      <c r="D243" s="1"/>
    </row>
    <row r="244" spans="3:4" ht="15.75" customHeight="1">
      <c r="C244" s="1"/>
      <c r="D244" s="1"/>
    </row>
    <row r="245" spans="3:4" ht="15.75" customHeight="1">
      <c r="C245" s="1"/>
      <c r="D245" s="1"/>
    </row>
    <row r="246" spans="3:4" ht="15.75" customHeight="1">
      <c r="C246" s="1"/>
      <c r="D246" s="1"/>
    </row>
    <row r="247" spans="3:4" ht="15.75" customHeight="1">
      <c r="C247" s="1"/>
      <c r="D247" s="1"/>
    </row>
    <row r="248" spans="3:4" ht="15.75" customHeight="1">
      <c r="C248" s="1"/>
      <c r="D248" s="1"/>
    </row>
    <row r="249" spans="3:4" ht="15.75" customHeight="1">
      <c r="C249" s="1"/>
      <c r="D249" s="1"/>
    </row>
    <row r="250" spans="3:4" ht="15.75" customHeight="1">
      <c r="C250" s="1"/>
      <c r="D250" s="1"/>
    </row>
    <row r="251" spans="3:4" ht="15.75" customHeight="1">
      <c r="C251" s="1"/>
      <c r="D251" s="1"/>
    </row>
    <row r="252" spans="3:4" ht="15.75" customHeight="1">
      <c r="C252" s="1"/>
      <c r="D252" s="1"/>
    </row>
    <row r="253" spans="3:4" ht="15.75" customHeight="1">
      <c r="C253" s="1"/>
      <c r="D253" s="1"/>
    </row>
    <row r="254" spans="3:4" ht="15.75" customHeight="1">
      <c r="C254" s="1"/>
      <c r="D254" s="1"/>
    </row>
    <row r="255" spans="3:4" ht="15.75" customHeight="1">
      <c r="C255" s="1"/>
      <c r="D255" s="1"/>
    </row>
    <row r="256" spans="3:4" ht="15.75" customHeight="1">
      <c r="C256" s="1"/>
      <c r="D256" s="1"/>
    </row>
    <row r="257" spans="3:4" ht="15.75" customHeight="1">
      <c r="C257" s="1"/>
      <c r="D257" s="1"/>
    </row>
    <row r="258" spans="3:4" ht="15.75" customHeight="1">
      <c r="C258" s="1"/>
      <c r="D258" s="1"/>
    </row>
    <row r="259" spans="3:4" ht="15.75" customHeight="1">
      <c r="C259" s="1"/>
      <c r="D259" s="1"/>
    </row>
    <row r="260" spans="3:4" ht="15.75" customHeight="1">
      <c r="C260" s="1"/>
      <c r="D260" s="1"/>
    </row>
    <row r="261" spans="3:4" ht="15.75" customHeight="1">
      <c r="C261" s="1"/>
      <c r="D261" s="1"/>
    </row>
    <row r="262" spans="3:4" ht="15.75" customHeight="1">
      <c r="C262" s="1"/>
      <c r="D262" s="1"/>
    </row>
    <row r="263" spans="3:4" ht="15.75" customHeight="1">
      <c r="C263" s="1"/>
      <c r="D263" s="1"/>
    </row>
    <row r="264" spans="3:4" ht="15.75" customHeight="1">
      <c r="C264" s="1"/>
      <c r="D264" s="1"/>
    </row>
    <row r="265" spans="3:4" ht="15.75" customHeight="1">
      <c r="C265" s="1"/>
      <c r="D265" s="1"/>
    </row>
    <row r="266" spans="3:4" ht="15.75" customHeight="1">
      <c r="C266" s="1"/>
      <c r="D266" s="1"/>
    </row>
    <row r="267" spans="3:4" ht="15.75" customHeight="1">
      <c r="C267" s="1"/>
      <c r="D267" s="1"/>
    </row>
    <row r="268" spans="3:4" ht="15.75" customHeight="1">
      <c r="C268" s="1"/>
      <c r="D268" s="1"/>
    </row>
    <row r="269" spans="3:4" ht="15.75" customHeight="1">
      <c r="C269" s="1"/>
      <c r="D269" s="1"/>
    </row>
    <row r="270" spans="3:4" ht="15.75" customHeight="1">
      <c r="C270" s="1"/>
      <c r="D270" s="1"/>
    </row>
    <row r="271" spans="3:4" ht="15.75" customHeight="1">
      <c r="C271" s="1"/>
      <c r="D271" s="1"/>
    </row>
    <row r="272" spans="3:4" ht="15.75" customHeight="1">
      <c r="C272" s="1"/>
      <c r="D272" s="1"/>
    </row>
    <row r="273" spans="3:4" ht="15.75" customHeight="1">
      <c r="C273" s="1"/>
      <c r="D273" s="1"/>
    </row>
    <row r="274" spans="3:4" ht="15.75" customHeight="1">
      <c r="C274" s="1"/>
      <c r="D274" s="1"/>
    </row>
    <row r="275" spans="3:4" ht="15.75" customHeight="1">
      <c r="C275" s="1"/>
      <c r="D275" s="1"/>
    </row>
    <row r="276" spans="3:4" ht="15.75" customHeight="1">
      <c r="C276" s="1"/>
      <c r="D276" s="1"/>
    </row>
    <row r="277" spans="3:4" ht="15.75" customHeight="1">
      <c r="C277" s="1"/>
      <c r="D277" s="1"/>
    </row>
    <row r="278" spans="3:4" ht="15.75" customHeight="1">
      <c r="C278" s="1"/>
      <c r="D278" s="1"/>
    </row>
    <row r="279" spans="3:4" ht="15.75" customHeight="1">
      <c r="C279" s="1"/>
      <c r="D279" s="1"/>
    </row>
    <row r="280" spans="3:4" ht="15.75" customHeight="1">
      <c r="C280" s="1"/>
      <c r="D280" s="1"/>
    </row>
    <row r="281" spans="3:4" ht="15.75" customHeight="1">
      <c r="C281" s="1"/>
      <c r="D281" s="1"/>
    </row>
    <row r="282" spans="3:4" ht="15.75" customHeight="1">
      <c r="C282" s="1"/>
      <c r="D282" s="1"/>
    </row>
    <row r="283" spans="3:4" ht="15.75" customHeight="1">
      <c r="C283" s="1"/>
      <c r="D283" s="1"/>
    </row>
    <row r="284" spans="3:4" ht="15.75" customHeight="1">
      <c r="C284" s="1"/>
      <c r="D284" s="1"/>
    </row>
    <row r="285" spans="3:4" ht="15.75" customHeight="1">
      <c r="C285" s="1"/>
      <c r="D285" s="1"/>
    </row>
    <row r="286" spans="3:4" ht="15.75" customHeight="1">
      <c r="C286" s="1"/>
      <c r="D286" s="1"/>
    </row>
    <row r="287" spans="3:4" ht="15.75" customHeight="1">
      <c r="C287" s="1"/>
      <c r="D287" s="1"/>
    </row>
    <row r="288" spans="3:4" ht="15.75" customHeight="1">
      <c r="C288" s="1"/>
      <c r="D288" s="1"/>
    </row>
    <row r="289" spans="3:4" ht="15.75" customHeight="1">
      <c r="C289" s="1"/>
      <c r="D289" s="1"/>
    </row>
    <row r="290" spans="3:4" ht="15.75" customHeight="1">
      <c r="C290" s="1"/>
      <c r="D290" s="1"/>
    </row>
    <row r="291" spans="3:4" ht="15.75" customHeight="1">
      <c r="C291" s="1"/>
      <c r="D291" s="1"/>
    </row>
    <row r="292" spans="3:4" ht="15.75" customHeight="1">
      <c r="C292" s="1"/>
      <c r="D292" s="1"/>
    </row>
    <row r="293" spans="3:4" ht="15.75" customHeight="1">
      <c r="C293" s="1"/>
      <c r="D293" s="1"/>
    </row>
    <row r="294" spans="3:4" ht="15.75" customHeight="1">
      <c r="C294" s="1"/>
      <c r="D294" s="1"/>
    </row>
    <row r="295" spans="3:4" ht="15.75" customHeight="1">
      <c r="C295" s="1"/>
      <c r="D295" s="1"/>
    </row>
    <row r="296" spans="3:4" ht="15.75" customHeight="1">
      <c r="C296" s="1"/>
      <c r="D296" s="1"/>
    </row>
    <row r="297" spans="3:4" ht="15.75" customHeight="1">
      <c r="C297" s="1"/>
      <c r="D297" s="1"/>
    </row>
    <row r="298" spans="3:4" ht="15.75" customHeight="1">
      <c r="C298" s="1"/>
      <c r="D298" s="1"/>
    </row>
    <row r="299" spans="3:4" ht="15.75" customHeight="1">
      <c r="C299" s="1"/>
      <c r="D299" s="1"/>
    </row>
    <row r="300" spans="3:4" ht="15.75" customHeight="1">
      <c r="C300" s="1"/>
      <c r="D300" s="1"/>
    </row>
    <row r="301" spans="3:4" ht="15.75" customHeight="1">
      <c r="C301" s="1"/>
      <c r="D301" s="1"/>
    </row>
    <row r="302" spans="3:4" ht="15.75" customHeight="1">
      <c r="C302" s="1"/>
      <c r="D302" s="1"/>
    </row>
    <row r="303" spans="3:4" ht="15.75" customHeight="1">
      <c r="C303" s="1"/>
      <c r="D303" s="1"/>
    </row>
    <row r="304" spans="3:4" ht="15.75" customHeight="1">
      <c r="C304" s="1"/>
      <c r="D304" s="1"/>
    </row>
    <row r="305" spans="3:4" ht="15.75" customHeight="1">
      <c r="C305" s="1"/>
      <c r="D305" s="1"/>
    </row>
    <row r="306" spans="3:4" ht="15.75" customHeight="1">
      <c r="C306" s="1"/>
      <c r="D306" s="1"/>
    </row>
    <row r="307" spans="3:4" ht="15.75" customHeight="1">
      <c r="C307" s="1"/>
      <c r="D307" s="1"/>
    </row>
    <row r="308" spans="3:4" ht="15.75" customHeight="1">
      <c r="C308" s="1"/>
      <c r="D308" s="1"/>
    </row>
    <row r="309" spans="3:4" ht="15.75" customHeight="1">
      <c r="C309" s="1"/>
      <c r="D309" s="1"/>
    </row>
    <row r="310" spans="3:4" ht="15.75" customHeight="1">
      <c r="C310" s="1"/>
      <c r="D310" s="1"/>
    </row>
    <row r="311" spans="3:4" ht="15.75" customHeight="1">
      <c r="C311" s="1"/>
      <c r="D311" s="1"/>
    </row>
    <row r="312" spans="3:4" ht="15.75" customHeight="1">
      <c r="C312" s="1"/>
      <c r="D312" s="1"/>
    </row>
    <row r="313" spans="3:4" ht="15.75" customHeight="1">
      <c r="C313" s="1"/>
      <c r="D313" s="1"/>
    </row>
    <row r="314" spans="3:4" ht="15.75" customHeight="1">
      <c r="C314" s="1"/>
      <c r="D314" s="1"/>
    </row>
    <row r="315" spans="3:4" ht="15.75" customHeight="1">
      <c r="C315" s="1"/>
      <c r="D315" s="1"/>
    </row>
    <row r="316" spans="3:4" ht="15.75" customHeight="1">
      <c r="C316" s="1"/>
      <c r="D316" s="1"/>
    </row>
    <row r="317" spans="3:4" ht="15.75" customHeight="1">
      <c r="C317" s="1"/>
      <c r="D317" s="1"/>
    </row>
    <row r="318" spans="3:4" ht="15.75" customHeight="1">
      <c r="C318" s="1"/>
      <c r="D318" s="1"/>
    </row>
    <row r="319" spans="3:4" ht="15.75" customHeight="1">
      <c r="C319" s="1"/>
      <c r="D319" s="1"/>
    </row>
    <row r="320" spans="3:4" ht="15.75" customHeight="1">
      <c r="C320" s="1"/>
      <c r="D320" s="1"/>
    </row>
    <row r="321" spans="3:4" ht="15.75" customHeight="1">
      <c r="C321" s="1"/>
      <c r="D321" s="1"/>
    </row>
    <row r="322" spans="3:4" ht="15.75" customHeight="1">
      <c r="C322" s="1"/>
      <c r="D322" s="1"/>
    </row>
    <row r="323" spans="3:4" ht="15.75" customHeight="1">
      <c r="C323" s="1"/>
      <c r="D323" s="1"/>
    </row>
    <row r="324" spans="3:4" ht="15.75" customHeight="1">
      <c r="C324" s="1"/>
      <c r="D324" s="1"/>
    </row>
    <row r="325" spans="3:4" ht="15.75" customHeight="1">
      <c r="C325" s="1"/>
      <c r="D325" s="1"/>
    </row>
    <row r="326" spans="3:4" ht="15.75" customHeight="1">
      <c r="C326" s="1"/>
      <c r="D326" s="1"/>
    </row>
    <row r="327" spans="3:4" ht="15.75" customHeight="1">
      <c r="C327" s="1"/>
      <c r="D327" s="1"/>
    </row>
    <row r="328" spans="3:4" ht="15.75" customHeight="1">
      <c r="C328" s="1"/>
      <c r="D328" s="1"/>
    </row>
    <row r="329" spans="3:4" ht="15.75" customHeight="1">
      <c r="C329" s="1"/>
      <c r="D329" s="1"/>
    </row>
    <row r="330" spans="3:4" ht="15.75" customHeight="1">
      <c r="C330" s="1"/>
      <c r="D330" s="1"/>
    </row>
    <row r="331" spans="3:4" ht="15.75" customHeight="1">
      <c r="C331" s="1"/>
      <c r="D331" s="1"/>
    </row>
    <row r="332" spans="3:4" ht="15.75" customHeight="1">
      <c r="C332" s="1"/>
      <c r="D332" s="1"/>
    </row>
    <row r="333" spans="3:4" ht="15.75" customHeight="1">
      <c r="C333" s="1"/>
      <c r="D333" s="1"/>
    </row>
    <row r="334" spans="3:4" ht="15.75" customHeight="1">
      <c r="C334" s="1"/>
      <c r="D334" s="1"/>
    </row>
    <row r="335" spans="3:4" ht="15.75" customHeight="1">
      <c r="C335" s="1"/>
      <c r="D335" s="1"/>
    </row>
    <row r="336" spans="3:4" ht="15.75" customHeight="1">
      <c r="C336" s="1"/>
      <c r="D336" s="1"/>
    </row>
    <row r="337" spans="3:4" ht="15.75" customHeight="1">
      <c r="C337" s="1"/>
      <c r="D337" s="1"/>
    </row>
    <row r="338" spans="3:4" ht="15.75" customHeight="1">
      <c r="C338" s="1"/>
      <c r="D338" s="1"/>
    </row>
    <row r="339" spans="3:4" ht="15.75" customHeight="1">
      <c r="C339" s="1"/>
      <c r="D339" s="1"/>
    </row>
    <row r="340" spans="3:4" ht="15.75" customHeight="1">
      <c r="C340" s="1"/>
      <c r="D340" s="1"/>
    </row>
    <row r="341" spans="3:4" ht="15.75" customHeight="1">
      <c r="C341" s="1"/>
      <c r="D341" s="1"/>
    </row>
    <row r="342" spans="3:4" ht="15.75" customHeight="1">
      <c r="C342" s="1"/>
      <c r="D342" s="1"/>
    </row>
    <row r="343" spans="3:4" ht="15.75" customHeight="1">
      <c r="C343" s="1"/>
      <c r="D343" s="1"/>
    </row>
    <row r="344" spans="3:4" ht="15.75" customHeight="1">
      <c r="C344" s="1"/>
      <c r="D344" s="1"/>
    </row>
    <row r="345" spans="3:4" ht="15.75" customHeight="1">
      <c r="C345" s="1"/>
      <c r="D345" s="1"/>
    </row>
    <row r="346" spans="3:4" ht="15.75" customHeight="1">
      <c r="C346" s="1"/>
      <c r="D346" s="1"/>
    </row>
    <row r="347" spans="3:4" ht="15.75" customHeight="1">
      <c r="C347" s="1"/>
      <c r="D347" s="1"/>
    </row>
    <row r="348" spans="3:4" ht="15.75" customHeight="1">
      <c r="C348" s="1"/>
      <c r="D348" s="1"/>
    </row>
    <row r="349" spans="3:4" ht="15.75" customHeight="1">
      <c r="C349" s="1"/>
      <c r="D349" s="1"/>
    </row>
    <row r="350" spans="3:4" ht="15.75" customHeight="1">
      <c r="C350" s="1"/>
      <c r="D350" s="1"/>
    </row>
    <row r="351" spans="3:4" ht="15.75" customHeight="1">
      <c r="C351" s="1"/>
      <c r="D351" s="1"/>
    </row>
    <row r="352" spans="3:4" ht="15.75" customHeight="1">
      <c r="C352" s="1"/>
      <c r="D352" s="1"/>
    </row>
    <row r="353" spans="3:4" ht="15.75" customHeight="1">
      <c r="C353" s="1"/>
      <c r="D353" s="1"/>
    </row>
    <row r="354" spans="3:4" ht="15.75" customHeight="1">
      <c r="C354" s="1"/>
      <c r="D354" s="1"/>
    </row>
    <row r="355" spans="3:4" ht="15.75" customHeight="1">
      <c r="C355" s="1"/>
      <c r="D355" s="1"/>
    </row>
    <row r="356" spans="3:4" ht="15.75" customHeight="1">
      <c r="C356" s="1"/>
      <c r="D356" s="1"/>
    </row>
    <row r="357" spans="3:4" ht="15.75" customHeight="1">
      <c r="C357" s="1"/>
      <c r="D357" s="1"/>
    </row>
    <row r="358" spans="3:4" ht="15.75" customHeight="1">
      <c r="C358" s="1"/>
      <c r="D358" s="1"/>
    </row>
    <row r="359" spans="3:4" ht="15.75" customHeight="1">
      <c r="C359" s="1"/>
      <c r="D359" s="1"/>
    </row>
    <row r="360" spans="3:4" ht="15.75" customHeight="1">
      <c r="C360" s="1"/>
      <c r="D360" s="1"/>
    </row>
    <row r="361" spans="3:4" ht="15.75" customHeight="1">
      <c r="C361" s="1"/>
      <c r="D361" s="1"/>
    </row>
    <row r="362" spans="3:4" ht="15.75" customHeight="1">
      <c r="C362" s="1"/>
      <c r="D362" s="1"/>
    </row>
    <row r="363" spans="3:4" ht="15.75" customHeight="1">
      <c r="C363" s="1"/>
      <c r="D363" s="1"/>
    </row>
    <row r="364" spans="3:4" ht="15.75" customHeight="1">
      <c r="C364" s="1"/>
      <c r="D364" s="1"/>
    </row>
    <row r="365" spans="3:4" ht="15.75" customHeight="1">
      <c r="C365" s="1"/>
      <c r="D365" s="1"/>
    </row>
    <row r="366" spans="3:4" ht="15.75" customHeight="1">
      <c r="C366" s="1"/>
      <c r="D366" s="1"/>
    </row>
    <row r="367" spans="3:4" ht="15.75" customHeight="1">
      <c r="C367" s="1"/>
      <c r="D367" s="1"/>
    </row>
    <row r="368" spans="3:4" ht="15.75" customHeight="1">
      <c r="C368" s="1"/>
      <c r="D368" s="1"/>
    </row>
    <row r="369" spans="3:4" ht="15.75" customHeight="1">
      <c r="C369" s="1"/>
      <c r="D369" s="1"/>
    </row>
    <row r="370" spans="3:4" ht="15.75" customHeight="1">
      <c r="C370" s="1"/>
      <c r="D370" s="1"/>
    </row>
    <row r="371" spans="3:4" ht="15.75" customHeight="1">
      <c r="C371" s="1"/>
      <c r="D371" s="1"/>
    </row>
    <row r="372" spans="3:4" ht="15.75" customHeight="1">
      <c r="C372" s="1"/>
      <c r="D372" s="1"/>
    </row>
    <row r="373" spans="3:4" ht="15.75" customHeight="1">
      <c r="C373" s="1"/>
      <c r="D373" s="1"/>
    </row>
    <row r="374" spans="3:4" ht="15.75" customHeight="1">
      <c r="C374" s="1"/>
      <c r="D374" s="1"/>
    </row>
    <row r="375" spans="3:4" ht="15.75" customHeight="1">
      <c r="C375" s="1"/>
      <c r="D375" s="1"/>
    </row>
    <row r="376" spans="3:4" ht="15.75" customHeight="1">
      <c r="C376" s="1"/>
      <c r="D376" s="1"/>
    </row>
    <row r="377" spans="3:4" ht="15.75" customHeight="1">
      <c r="C377" s="1"/>
      <c r="D377" s="1"/>
    </row>
    <row r="378" spans="3:4" ht="15.75" customHeight="1">
      <c r="C378" s="1"/>
      <c r="D378" s="1"/>
    </row>
    <row r="379" spans="3:4" ht="15.75" customHeight="1">
      <c r="C379" s="1"/>
      <c r="D379" s="1"/>
    </row>
    <row r="380" spans="3:4" ht="15.75" customHeight="1">
      <c r="C380" s="1"/>
      <c r="D380" s="1"/>
    </row>
    <row r="381" spans="3:4" ht="15.75" customHeight="1">
      <c r="C381" s="1"/>
      <c r="D381" s="1"/>
    </row>
    <row r="382" spans="3:4" ht="15.75" customHeight="1">
      <c r="C382" s="1"/>
      <c r="D382" s="1"/>
    </row>
    <row r="383" spans="3:4" ht="15.75" customHeight="1">
      <c r="C383" s="1"/>
      <c r="D383" s="1"/>
    </row>
    <row r="384" spans="3:4" ht="15.75" customHeight="1">
      <c r="C384" s="1"/>
      <c r="D384" s="1"/>
    </row>
    <row r="385" spans="3:4" ht="15.75" customHeight="1">
      <c r="C385" s="1"/>
      <c r="D385" s="1"/>
    </row>
    <row r="386" spans="3:4" ht="15.75" customHeight="1">
      <c r="C386" s="1"/>
      <c r="D386" s="1"/>
    </row>
    <row r="387" spans="3:4" ht="15.75" customHeight="1">
      <c r="C387" s="1"/>
      <c r="D387" s="1"/>
    </row>
    <row r="388" spans="3:4" ht="15.75" customHeight="1">
      <c r="C388" s="1"/>
      <c r="D388" s="1"/>
    </row>
    <row r="389" spans="3:4" ht="15.75" customHeight="1">
      <c r="C389" s="1"/>
      <c r="D389" s="1"/>
    </row>
    <row r="390" spans="3:4" ht="15.75" customHeight="1">
      <c r="C390" s="1"/>
      <c r="D390" s="1"/>
    </row>
    <row r="391" spans="3:4" ht="15.75" customHeight="1">
      <c r="C391" s="1"/>
      <c r="D391" s="1"/>
    </row>
    <row r="392" spans="3:4" ht="15.75" customHeight="1">
      <c r="C392" s="1"/>
      <c r="D392" s="1"/>
    </row>
    <row r="393" spans="3:4" ht="15.75" customHeight="1">
      <c r="C393" s="1"/>
      <c r="D393" s="1"/>
    </row>
    <row r="394" spans="3:4" ht="15.75" customHeight="1">
      <c r="C394" s="1"/>
      <c r="D394" s="1"/>
    </row>
    <row r="395" spans="3:4" ht="15.75" customHeight="1">
      <c r="C395" s="1"/>
      <c r="D395" s="1"/>
    </row>
    <row r="396" spans="3:4" ht="15.75" customHeight="1">
      <c r="C396" s="1"/>
      <c r="D396" s="1"/>
    </row>
    <row r="397" spans="3:4" ht="15.75" customHeight="1">
      <c r="C397" s="1"/>
      <c r="D397" s="1"/>
    </row>
    <row r="398" spans="3:4" ht="15.75" customHeight="1">
      <c r="C398" s="1"/>
      <c r="D398" s="1"/>
    </row>
    <row r="399" spans="3:4" ht="15.75" customHeight="1">
      <c r="C399" s="1"/>
      <c r="D399" s="1"/>
    </row>
    <row r="400" spans="3:4" ht="15.75" customHeight="1">
      <c r="C400" s="1"/>
      <c r="D400" s="1"/>
    </row>
    <row r="401" spans="3:4" ht="15.75" customHeight="1">
      <c r="C401" s="1"/>
      <c r="D401" s="1"/>
    </row>
    <row r="402" spans="3:4" ht="15.75" customHeight="1">
      <c r="C402" s="1"/>
      <c r="D402" s="1"/>
    </row>
    <row r="403" spans="3:4" ht="15.75" customHeight="1">
      <c r="C403" s="1"/>
      <c r="D403" s="1"/>
    </row>
    <row r="404" spans="3:4" ht="15.75" customHeight="1">
      <c r="C404" s="1"/>
      <c r="D404" s="1"/>
    </row>
    <row r="405" spans="3:4" ht="15.75" customHeight="1">
      <c r="C405" s="1"/>
      <c r="D405" s="1"/>
    </row>
    <row r="406" spans="3:4" ht="15.75" customHeight="1">
      <c r="C406" s="1"/>
      <c r="D406" s="1"/>
    </row>
    <row r="407" spans="3:4" ht="15.75" customHeight="1">
      <c r="C407" s="1"/>
      <c r="D407" s="1"/>
    </row>
    <row r="408" spans="3:4" ht="15.75" customHeight="1">
      <c r="C408" s="1"/>
      <c r="D408" s="1"/>
    </row>
    <row r="409" spans="3:4" ht="15.75" customHeight="1">
      <c r="C409" s="1"/>
      <c r="D409" s="1"/>
    </row>
    <row r="410" spans="3:4" ht="15.75" customHeight="1">
      <c r="C410" s="1"/>
      <c r="D410" s="1"/>
    </row>
    <row r="411" spans="3:4" ht="15.75" customHeight="1">
      <c r="C411" s="1"/>
      <c r="D411" s="1"/>
    </row>
    <row r="412" spans="3:4" ht="15.75" customHeight="1">
      <c r="C412" s="1"/>
      <c r="D412" s="1"/>
    </row>
    <row r="413" spans="3:4" ht="15.75" customHeight="1">
      <c r="C413" s="1"/>
      <c r="D413" s="1"/>
    </row>
    <row r="414" spans="3:4" ht="15.75" customHeight="1">
      <c r="C414" s="1"/>
      <c r="D414" s="1"/>
    </row>
    <row r="415" spans="3:4" ht="15.75" customHeight="1">
      <c r="C415" s="1"/>
      <c r="D415" s="1"/>
    </row>
    <row r="416" spans="3:4" ht="15.75" customHeight="1">
      <c r="C416" s="1"/>
      <c r="D416" s="1"/>
    </row>
    <row r="417" spans="3:4" ht="15.75" customHeight="1">
      <c r="C417" s="1"/>
      <c r="D417" s="1"/>
    </row>
    <row r="418" spans="3:4" ht="15.75" customHeight="1">
      <c r="C418" s="1"/>
      <c r="D418" s="1"/>
    </row>
    <row r="419" spans="3:4" ht="15.75" customHeight="1">
      <c r="C419" s="1"/>
      <c r="D419" s="1"/>
    </row>
    <row r="420" spans="3:4" ht="15.75" customHeight="1">
      <c r="C420" s="1"/>
      <c r="D420" s="1"/>
    </row>
    <row r="421" spans="3:4" ht="15.75" customHeight="1">
      <c r="C421" s="1"/>
      <c r="D421" s="1"/>
    </row>
    <row r="422" spans="3:4" ht="15.75" customHeight="1">
      <c r="C422" s="1"/>
      <c r="D422" s="1"/>
    </row>
    <row r="423" spans="3:4" ht="15.75" customHeight="1">
      <c r="C423" s="1"/>
      <c r="D423" s="1"/>
    </row>
    <row r="424" spans="3:4" ht="15.75" customHeight="1">
      <c r="C424" s="1"/>
      <c r="D424" s="1"/>
    </row>
    <row r="425" spans="3:4" ht="15.75" customHeight="1">
      <c r="C425" s="1"/>
      <c r="D425" s="1"/>
    </row>
    <row r="426" spans="3:4" ht="15.75" customHeight="1">
      <c r="C426" s="1"/>
      <c r="D426" s="1"/>
    </row>
    <row r="427" spans="3:4" ht="15.75" customHeight="1">
      <c r="C427" s="1"/>
      <c r="D427" s="1"/>
    </row>
    <row r="428" spans="3:4" ht="15.75" customHeight="1">
      <c r="C428" s="1"/>
      <c r="D428" s="1"/>
    </row>
    <row r="429" spans="3:4" ht="15.75" customHeight="1">
      <c r="C429" s="1"/>
      <c r="D429" s="1"/>
    </row>
    <row r="430" spans="3:4" ht="15.75" customHeight="1">
      <c r="C430" s="1"/>
      <c r="D430" s="1"/>
    </row>
    <row r="431" spans="3:4" ht="15.75" customHeight="1">
      <c r="C431" s="1"/>
      <c r="D431" s="1"/>
    </row>
    <row r="432" spans="3:4" ht="15.75" customHeight="1">
      <c r="C432" s="1"/>
      <c r="D432" s="1"/>
    </row>
    <row r="433" spans="3:4" ht="15.75" customHeight="1">
      <c r="C433" s="1"/>
      <c r="D433" s="1"/>
    </row>
    <row r="434" spans="3:4" ht="15.75" customHeight="1">
      <c r="C434" s="1"/>
      <c r="D434" s="1"/>
    </row>
    <row r="435" spans="3:4" ht="15.75" customHeight="1">
      <c r="C435" s="1"/>
      <c r="D435" s="1"/>
    </row>
    <row r="436" spans="3:4" ht="15.75" customHeight="1">
      <c r="C436" s="1"/>
      <c r="D436" s="1"/>
    </row>
    <row r="437" spans="3:4" ht="15.75" customHeight="1">
      <c r="C437" s="1"/>
      <c r="D437" s="1"/>
    </row>
    <row r="438" spans="3:4" ht="15.75" customHeight="1">
      <c r="C438" s="1"/>
      <c r="D438" s="1"/>
    </row>
    <row r="439" spans="3:4" ht="15.75" customHeight="1">
      <c r="C439" s="1"/>
      <c r="D439" s="1"/>
    </row>
    <row r="440" spans="3:4" ht="15.75" customHeight="1">
      <c r="C440" s="1"/>
      <c r="D440" s="1"/>
    </row>
    <row r="441" spans="3:4" ht="15.75" customHeight="1">
      <c r="C441" s="1"/>
      <c r="D441" s="1"/>
    </row>
    <row r="442" spans="3:4" ht="15.75" customHeight="1">
      <c r="C442" s="1"/>
      <c r="D442" s="1"/>
    </row>
    <row r="443" spans="3:4" ht="15.75" customHeight="1">
      <c r="C443" s="1"/>
      <c r="D443" s="1"/>
    </row>
    <row r="444" spans="3:4" ht="15.75" customHeight="1">
      <c r="C444" s="1"/>
      <c r="D444" s="1"/>
    </row>
    <row r="445" spans="3:4" ht="15.75" customHeight="1">
      <c r="C445" s="1"/>
      <c r="D445" s="1"/>
    </row>
    <row r="446" spans="3:4" ht="15.75" customHeight="1">
      <c r="C446" s="1"/>
      <c r="D446" s="1"/>
    </row>
    <row r="447" spans="3:4" ht="15.75" customHeight="1">
      <c r="C447" s="1"/>
      <c r="D447" s="1"/>
    </row>
    <row r="448" spans="3:4" ht="15.75" customHeight="1">
      <c r="C448" s="1"/>
      <c r="D448" s="1"/>
    </row>
    <row r="449" spans="3:4" ht="15.75" customHeight="1">
      <c r="C449" s="1"/>
      <c r="D449" s="1"/>
    </row>
    <row r="450" spans="3:4" ht="15.75" customHeight="1">
      <c r="C450" s="1"/>
      <c r="D450" s="1"/>
    </row>
    <row r="451" spans="3:4" ht="15.75" customHeight="1">
      <c r="C451" s="1"/>
      <c r="D451" s="1"/>
    </row>
    <row r="452" spans="3:4" ht="15.75" customHeight="1">
      <c r="C452" s="1"/>
      <c r="D452" s="1"/>
    </row>
    <row r="453" spans="3:4" ht="15.75" customHeight="1">
      <c r="C453" s="1"/>
      <c r="D453" s="1"/>
    </row>
    <row r="454" spans="3:4" ht="15.75" customHeight="1">
      <c r="C454" s="1"/>
      <c r="D454" s="1"/>
    </row>
    <row r="455" spans="3:4" ht="15.75" customHeight="1">
      <c r="C455" s="1"/>
      <c r="D455" s="1"/>
    </row>
    <row r="456" spans="3:4" ht="15.75" customHeight="1">
      <c r="C456" s="1"/>
      <c r="D456" s="1"/>
    </row>
    <row r="457" spans="3:4" ht="15.75" customHeight="1">
      <c r="C457" s="1"/>
      <c r="D457" s="1"/>
    </row>
    <row r="458" spans="3:4" ht="15.75" customHeight="1">
      <c r="C458" s="1"/>
      <c r="D458" s="1"/>
    </row>
    <row r="459" spans="3:4" ht="15.75" customHeight="1">
      <c r="C459" s="1"/>
      <c r="D459" s="1"/>
    </row>
    <row r="460" spans="3:4" ht="15.75" customHeight="1">
      <c r="C460" s="1"/>
      <c r="D460" s="1"/>
    </row>
    <row r="461" spans="3:4" ht="15.75" customHeight="1">
      <c r="C461" s="1"/>
      <c r="D461" s="1"/>
    </row>
    <row r="462" spans="3:4" ht="15.75" customHeight="1">
      <c r="C462" s="1"/>
      <c r="D462" s="1"/>
    </row>
    <row r="463" spans="3:4" ht="15.75" customHeight="1">
      <c r="C463" s="1"/>
      <c r="D463" s="1"/>
    </row>
    <row r="464" spans="3:4" ht="15.75" customHeight="1">
      <c r="C464" s="1"/>
      <c r="D464" s="1"/>
    </row>
    <row r="465" spans="3:4" ht="15.75" customHeight="1">
      <c r="C465" s="1"/>
      <c r="D465" s="1"/>
    </row>
    <row r="466" spans="3:4" ht="15.75" customHeight="1">
      <c r="C466" s="1"/>
      <c r="D466" s="1"/>
    </row>
    <row r="467" spans="3:4" ht="15.75" customHeight="1">
      <c r="C467" s="1"/>
      <c r="D467" s="1"/>
    </row>
    <row r="468" spans="3:4" ht="15.75" customHeight="1">
      <c r="C468" s="1"/>
      <c r="D468" s="1"/>
    </row>
    <row r="469" spans="3:4" ht="15.75" customHeight="1">
      <c r="C469" s="1"/>
      <c r="D469" s="1"/>
    </row>
    <row r="470" spans="3:4" ht="15.75" customHeight="1">
      <c r="C470" s="1"/>
      <c r="D470" s="1"/>
    </row>
    <row r="471" spans="3:4" ht="15.75" customHeight="1">
      <c r="C471" s="1"/>
      <c r="D471" s="1"/>
    </row>
    <row r="472" spans="3:4" ht="15.75" customHeight="1">
      <c r="C472" s="1"/>
      <c r="D472" s="1"/>
    </row>
    <row r="473" spans="3:4" ht="15.75" customHeight="1">
      <c r="C473" s="1"/>
      <c r="D473" s="1"/>
    </row>
    <row r="474" spans="3:4" ht="15.75" customHeight="1">
      <c r="C474" s="1"/>
      <c r="D474" s="1"/>
    </row>
    <row r="475" spans="3:4" ht="15.75" customHeight="1">
      <c r="C475" s="1"/>
      <c r="D475" s="1"/>
    </row>
    <row r="476" spans="3:4" ht="15.75" customHeight="1">
      <c r="C476" s="1"/>
      <c r="D476" s="1"/>
    </row>
    <row r="477" spans="3:4" ht="15.75" customHeight="1">
      <c r="C477" s="1"/>
      <c r="D477" s="1"/>
    </row>
    <row r="478" spans="3:4" ht="15.75" customHeight="1">
      <c r="C478" s="1"/>
      <c r="D478" s="1"/>
    </row>
    <row r="479" spans="3:4" ht="15.75" customHeight="1">
      <c r="C479" s="1"/>
      <c r="D479" s="1"/>
    </row>
    <row r="480" spans="3:4" ht="15.75" customHeight="1">
      <c r="C480" s="1"/>
      <c r="D480" s="1"/>
    </row>
    <row r="481" spans="3:4" ht="15.75" customHeight="1">
      <c r="C481" s="1"/>
      <c r="D481" s="1"/>
    </row>
    <row r="482" spans="3:4" ht="15.75" customHeight="1">
      <c r="C482" s="1"/>
      <c r="D482" s="1"/>
    </row>
    <row r="483" spans="3:4" ht="15.75" customHeight="1">
      <c r="C483" s="1"/>
      <c r="D483" s="1"/>
    </row>
    <row r="484" spans="3:4" ht="15.75" customHeight="1">
      <c r="C484" s="1"/>
      <c r="D484" s="1"/>
    </row>
    <row r="485" spans="3:4" ht="15.75" customHeight="1">
      <c r="C485" s="1"/>
      <c r="D485" s="1"/>
    </row>
    <row r="486" spans="3:4" ht="15.75" customHeight="1">
      <c r="C486" s="1"/>
      <c r="D486" s="1"/>
    </row>
    <row r="487" spans="3:4" ht="15.75" customHeight="1">
      <c r="C487" s="1"/>
      <c r="D487" s="1"/>
    </row>
    <row r="488" spans="3:4" ht="15.75" customHeight="1">
      <c r="C488" s="1"/>
      <c r="D488" s="1"/>
    </row>
    <row r="489" spans="3:4" ht="15.75" customHeight="1">
      <c r="C489" s="1"/>
      <c r="D489" s="1"/>
    </row>
    <row r="490" spans="3:4" ht="15.75" customHeight="1">
      <c r="C490" s="1"/>
      <c r="D490" s="1"/>
    </row>
    <row r="491" spans="3:4" ht="15.75" customHeight="1">
      <c r="C491" s="1"/>
      <c r="D491" s="1"/>
    </row>
    <row r="492" spans="3:4" ht="15.75" customHeight="1">
      <c r="C492" s="1"/>
      <c r="D492" s="1"/>
    </row>
    <row r="493" spans="3:4" ht="15.75" customHeight="1">
      <c r="C493" s="1"/>
      <c r="D493" s="1"/>
    </row>
    <row r="494" spans="3:4" ht="15.75" customHeight="1">
      <c r="C494" s="1"/>
      <c r="D494" s="1"/>
    </row>
    <row r="495" spans="3:4" ht="15.75" customHeight="1">
      <c r="C495" s="1"/>
      <c r="D495" s="1"/>
    </row>
    <row r="496" spans="3:4" ht="15.75" customHeight="1">
      <c r="C496" s="1"/>
      <c r="D496" s="1"/>
    </row>
    <row r="497" spans="3:4" ht="15.75" customHeight="1">
      <c r="C497" s="1"/>
      <c r="D497" s="1"/>
    </row>
    <row r="498" spans="3:4" ht="15.75" customHeight="1">
      <c r="C498" s="1"/>
      <c r="D498" s="1"/>
    </row>
    <row r="499" spans="3:4" ht="15.75" customHeight="1">
      <c r="C499" s="1"/>
      <c r="D499" s="1"/>
    </row>
    <row r="500" spans="3:4" ht="15.75" customHeight="1">
      <c r="C500" s="1"/>
      <c r="D500" s="1"/>
    </row>
    <row r="501" spans="3:4" ht="15.75" customHeight="1">
      <c r="C501" s="1"/>
      <c r="D501" s="1"/>
    </row>
    <row r="502" spans="3:4" ht="15.75" customHeight="1">
      <c r="C502" s="1"/>
      <c r="D502" s="1"/>
    </row>
    <row r="503" spans="3:4" ht="15.75" customHeight="1">
      <c r="C503" s="1"/>
      <c r="D503" s="1"/>
    </row>
    <row r="504" spans="3:4" ht="15.75" customHeight="1">
      <c r="C504" s="1"/>
      <c r="D504" s="1"/>
    </row>
    <row r="505" spans="3:4" ht="15.75" customHeight="1">
      <c r="C505" s="1"/>
      <c r="D505" s="1"/>
    </row>
    <row r="506" spans="3:4" ht="15.75" customHeight="1">
      <c r="C506" s="1"/>
      <c r="D506" s="1"/>
    </row>
    <row r="507" spans="3:4" ht="15.75" customHeight="1">
      <c r="C507" s="1"/>
      <c r="D507" s="1"/>
    </row>
    <row r="508" spans="3:4" ht="15.75" customHeight="1">
      <c r="C508" s="1"/>
      <c r="D508" s="1"/>
    </row>
    <row r="509" spans="3:4" ht="15.75" customHeight="1">
      <c r="C509" s="1"/>
      <c r="D509" s="1"/>
    </row>
    <row r="510" spans="3:4" ht="15.75" customHeight="1">
      <c r="C510" s="1"/>
      <c r="D510" s="1"/>
    </row>
    <row r="511" spans="3:4" ht="15.75" customHeight="1">
      <c r="C511" s="1"/>
      <c r="D511" s="1"/>
    </row>
    <row r="512" spans="3:4" ht="15.75" customHeight="1">
      <c r="C512" s="1"/>
      <c r="D512" s="1"/>
    </row>
    <row r="513" spans="3:4" ht="15.75" customHeight="1">
      <c r="C513" s="1"/>
      <c r="D513" s="1"/>
    </row>
    <row r="514" spans="3:4" ht="15.75" customHeight="1">
      <c r="C514" s="1"/>
      <c r="D514" s="1"/>
    </row>
    <row r="515" spans="3:4" ht="15.75" customHeight="1">
      <c r="C515" s="1"/>
      <c r="D515" s="1"/>
    </row>
    <row r="516" spans="3:4" ht="15.75" customHeight="1">
      <c r="C516" s="1"/>
      <c r="D516" s="1"/>
    </row>
    <row r="517" spans="3:4" ht="15.75" customHeight="1">
      <c r="C517" s="1"/>
      <c r="D517" s="1"/>
    </row>
    <row r="518" spans="3:4" ht="15.75" customHeight="1">
      <c r="C518" s="1"/>
      <c r="D518" s="1"/>
    </row>
    <row r="519" spans="3:4" ht="15.75" customHeight="1">
      <c r="C519" s="1"/>
      <c r="D519" s="1"/>
    </row>
    <row r="520" spans="3:4" ht="15.75" customHeight="1">
      <c r="C520" s="1"/>
      <c r="D520" s="1"/>
    </row>
    <row r="521" spans="3:4" ht="15.75" customHeight="1">
      <c r="C521" s="1"/>
      <c r="D521" s="1"/>
    </row>
    <row r="522" spans="3:4" ht="15.75" customHeight="1">
      <c r="C522" s="1"/>
      <c r="D522" s="1"/>
    </row>
    <row r="523" spans="3:4" ht="15.75" customHeight="1">
      <c r="C523" s="1"/>
      <c r="D523" s="1"/>
    </row>
    <row r="524" spans="3:4" ht="15.75" customHeight="1">
      <c r="C524" s="1"/>
      <c r="D524" s="1"/>
    </row>
    <row r="525" spans="3:4" ht="15.75" customHeight="1">
      <c r="C525" s="1"/>
      <c r="D525" s="1"/>
    </row>
    <row r="526" spans="3:4" ht="15.75" customHeight="1">
      <c r="C526" s="1"/>
      <c r="D526" s="1"/>
    </row>
    <row r="527" spans="3:4" ht="15.75" customHeight="1">
      <c r="C527" s="1"/>
      <c r="D527" s="1"/>
    </row>
    <row r="528" spans="3:4" ht="15.75" customHeight="1">
      <c r="C528" s="1"/>
      <c r="D528" s="1"/>
    </row>
    <row r="529" spans="3:4" ht="15.75" customHeight="1">
      <c r="C529" s="1"/>
      <c r="D529" s="1"/>
    </row>
    <row r="530" spans="3:4" ht="15.75" customHeight="1">
      <c r="C530" s="1"/>
      <c r="D530" s="1"/>
    </row>
    <row r="531" spans="3:4" ht="15.75" customHeight="1">
      <c r="C531" s="1"/>
      <c r="D531" s="1"/>
    </row>
    <row r="532" spans="3:4" ht="15.75" customHeight="1">
      <c r="C532" s="1"/>
      <c r="D532" s="1"/>
    </row>
    <row r="533" spans="3:4" ht="15.75" customHeight="1">
      <c r="C533" s="1"/>
      <c r="D533" s="1"/>
    </row>
    <row r="534" spans="3:4" ht="15.75" customHeight="1">
      <c r="C534" s="1"/>
      <c r="D534" s="1"/>
    </row>
    <row r="535" spans="3:4" ht="15.75" customHeight="1">
      <c r="C535" s="1"/>
      <c r="D535" s="1"/>
    </row>
    <row r="536" spans="3:4" ht="15.75" customHeight="1">
      <c r="C536" s="1"/>
      <c r="D536" s="1"/>
    </row>
    <row r="537" spans="3:4" ht="15.75" customHeight="1">
      <c r="C537" s="1"/>
      <c r="D537" s="1"/>
    </row>
    <row r="538" spans="3:4" ht="15.75" customHeight="1">
      <c r="C538" s="1"/>
      <c r="D538" s="1"/>
    </row>
    <row r="539" spans="3:4" ht="15.75" customHeight="1">
      <c r="C539" s="1"/>
      <c r="D539" s="1"/>
    </row>
    <row r="540" spans="3:4" ht="15.75" customHeight="1">
      <c r="C540" s="1"/>
      <c r="D540" s="1"/>
    </row>
    <row r="541" spans="3:4" ht="15.75" customHeight="1">
      <c r="C541" s="1"/>
      <c r="D541" s="1"/>
    </row>
    <row r="542" spans="3:4" ht="15.75" customHeight="1">
      <c r="C542" s="1"/>
      <c r="D542" s="1"/>
    </row>
    <row r="543" spans="3:4" ht="15.75" customHeight="1">
      <c r="C543" s="1"/>
      <c r="D543" s="1"/>
    </row>
    <row r="544" spans="3:4" ht="15.75" customHeight="1">
      <c r="C544" s="1"/>
      <c r="D544" s="1"/>
    </row>
    <row r="545" spans="3:4" ht="15.75" customHeight="1">
      <c r="C545" s="1"/>
      <c r="D545" s="1"/>
    </row>
    <row r="546" spans="3:4" ht="15.75" customHeight="1">
      <c r="C546" s="1"/>
      <c r="D546" s="1"/>
    </row>
    <row r="547" spans="3:4" ht="15.75" customHeight="1">
      <c r="C547" s="1"/>
      <c r="D547" s="1"/>
    </row>
    <row r="548" spans="3:4" ht="15.75" customHeight="1">
      <c r="C548" s="1"/>
      <c r="D548" s="1"/>
    </row>
    <row r="549" spans="3:4" ht="15.75" customHeight="1">
      <c r="C549" s="1"/>
      <c r="D549" s="1"/>
    </row>
    <row r="550" spans="3:4" ht="15.75" customHeight="1">
      <c r="C550" s="1"/>
      <c r="D550" s="1"/>
    </row>
    <row r="551" spans="3:4" ht="15.75" customHeight="1">
      <c r="C551" s="1"/>
      <c r="D551" s="1"/>
    </row>
    <row r="552" spans="3:4" ht="15.75" customHeight="1">
      <c r="C552" s="1"/>
      <c r="D552" s="1"/>
    </row>
    <row r="553" spans="3:4" ht="15.75" customHeight="1">
      <c r="C553" s="1"/>
      <c r="D553" s="1"/>
    </row>
    <row r="554" spans="3:4" ht="15.75" customHeight="1">
      <c r="C554" s="1"/>
      <c r="D554" s="1"/>
    </row>
    <row r="555" spans="3:4" ht="15.75" customHeight="1">
      <c r="C555" s="1"/>
      <c r="D555" s="1"/>
    </row>
    <row r="556" spans="3:4" ht="15.75" customHeight="1">
      <c r="C556" s="1"/>
      <c r="D556" s="1"/>
    </row>
    <row r="557" spans="3:4" ht="15.75" customHeight="1">
      <c r="C557" s="1"/>
      <c r="D557" s="1"/>
    </row>
    <row r="558" spans="3:4" ht="15.75" customHeight="1">
      <c r="C558" s="1"/>
      <c r="D558" s="1"/>
    </row>
    <row r="559" spans="3:4" ht="15.75" customHeight="1">
      <c r="C559" s="1"/>
      <c r="D559" s="1"/>
    </row>
    <row r="560" spans="3:4" ht="15.75" customHeight="1">
      <c r="C560" s="1"/>
      <c r="D560" s="1"/>
    </row>
    <row r="561" spans="3:4" ht="15.75" customHeight="1">
      <c r="C561" s="1"/>
      <c r="D561" s="1"/>
    </row>
    <row r="562" spans="3:4" ht="15.75" customHeight="1">
      <c r="C562" s="1"/>
      <c r="D562" s="1"/>
    </row>
    <row r="563" spans="3:4" ht="15.75" customHeight="1">
      <c r="C563" s="1"/>
      <c r="D563" s="1"/>
    </row>
    <row r="564" spans="3:4" ht="15.75" customHeight="1">
      <c r="C564" s="1"/>
      <c r="D564" s="1"/>
    </row>
    <row r="565" spans="3:4" ht="15.75" customHeight="1">
      <c r="C565" s="1"/>
      <c r="D565" s="1"/>
    </row>
    <row r="566" spans="3:4" ht="15.75" customHeight="1">
      <c r="C566" s="1"/>
      <c r="D566" s="1"/>
    </row>
    <row r="567" spans="3:4" ht="15.75" customHeight="1">
      <c r="C567" s="1"/>
      <c r="D567" s="1"/>
    </row>
    <row r="568" spans="3:4" ht="15.75" customHeight="1">
      <c r="C568" s="1"/>
      <c r="D568" s="1"/>
    </row>
    <row r="569" spans="3:4" ht="15.75" customHeight="1">
      <c r="C569" s="1"/>
      <c r="D569" s="1"/>
    </row>
    <row r="570" spans="3:4" ht="15.75" customHeight="1">
      <c r="C570" s="1"/>
      <c r="D570" s="1"/>
    </row>
    <row r="571" spans="3:4" ht="15.75" customHeight="1">
      <c r="C571" s="1"/>
      <c r="D571" s="1"/>
    </row>
    <row r="572" spans="3:4" ht="15.75" customHeight="1">
      <c r="C572" s="1"/>
      <c r="D572" s="1"/>
    </row>
    <row r="573" spans="3:4" ht="15.75" customHeight="1">
      <c r="C573" s="1"/>
      <c r="D573" s="1"/>
    </row>
    <row r="574" spans="3:4" ht="15.75" customHeight="1">
      <c r="C574" s="1"/>
      <c r="D574" s="1"/>
    </row>
    <row r="575" spans="3:4" ht="15.75" customHeight="1">
      <c r="C575" s="1"/>
      <c r="D575" s="1"/>
    </row>
    <row r="576" spans="3:4" ht="15.75" customHeight="1">
      <c r="C576" s="1"/>
      <c r="D576" s="1"/>
    </row>
    <row r="577" spans="3:4" ht="15.75" customHeight="1">
      <c r="C577" s="1"/>
      <c r="D577" s="1"/>
    </row>
    <row r="578" spans="3:4" ht="15.75" customHeight="1">
      <c r="C578" s="1"/>
      <c r="D578" s="1"/>
    </row>
    <row r="579" spans="3:4" ht="15.75" customHeight="1">
      <c r="C579" s="1"/>
      <c r="D579" s="1"/>
    </row>
    <row r="580" spans="3:4" ht="15.75" customHeight="1">
      <c r="C580" s="1"/>
      <c r="D580" s="1"/>
    </row>
    <row r="581" spans="3:4" ht="15.75" customHeight="1">
      <c r="C581" s="1"/>
      <c r="D581" s="1"/>
    </row>
    <row r="582" spans="3:4" ht="15.75" customHeight="1">
      <c r="C582" s="1"/>
      <c r="D582" s="1"/>
    </row>
    <row r="583" spans="3:4" ht="15.75" customHeight="1">
      <c r="C583" s="1"/>
      <c r="D583" s="1"/>
    </row>
    <row r="584" spans="3:4" ht="15.75" customHeight="1">
      <c r="C584" s="1"/>
      <c r="D584" s="1"/>
    </row>
    <row r="585" spans="3:4" ht="15.75" customHeight="1">
      <c r="C585" s="1"/>
      <c r="D585" s="1"/>
    </row>
    <row r="586" spans="3:4" ht="15.75" customHeight="1">
      <c r="C586" s="1"/>
      <c r="D586" s="1"/>
    </row>
    <row r="587" spans="3:4" ht="15.75" customHeight="1">
      <c r="C587" s="1"/>
      <c r="D587" s="1"/>
    </row>
    <row r="588" spans="3:4" ht="15.75" customHeight="1">
      <c r="C588" s="1"/>
      <c r="D588" s="1"/>
    </row>
    <row r="589" spans="3:4" ht="15.75" customHeight="1">
      <c r="C589" s="1"/>
      <c r="D589" s="1"/>
    </row>
    <row r="590" spans="3:4" ht="15.75" customHeight="1">
      <c r="C590" s="1"/>
      <c r="D590" s="1"/>
    </row>
    <row r="591" spans="3:4" ht="15.75" customHeight="1">
      <c r="C591" s="1"/>
      <c r="D591" s="1"/>
    </row>
    <row r="592" spans="3:4" ht="15.75" customHeight="1">
      <c r="C592" s="1"/>
      <c r="D592" s="1"/>
    </row>
    <row r="593" spans="3:4" ht="15.75" customHeight="1">
      <c r="C593" s="1"/>
      <c r="D593" s="1"/>
    </row>
    <row r="594" spans="3:4" ht="15.75" customHeight="1">
      <c r="C594" s="1"/>
      <c r="D594" s="1"/>
    </row>
    <row r="595" spans="3:4" ht="15.75" customHeight="1">
      <c r="C595" s="1"/>
      <c r="D595" s="1"/>
    </row>
    <row r="596" spans="3:4" ht="15.75" customHeight="1">
      <c r="C596" s="1"/>
      <c r="D596" s="1"/>
    </row>
    <row r="597" spans="3:4" ht="15.75" customHeight="1">
      <c r="C597" s="1"/>
      <c r="D597" s="1"/>
    </row>
    <row r="598" spans="3:4" ht="15.75" customHeight="1">
      <c r="C598" s="1"/>
      <c r="D598" s="1"/>
    </row>
    <row r="599" spans="3:4" ht="15.75" customHeight="1">
      <c r="C599" s="1"/>
      <c r="D599" s="1"/>
    </row>
    <row r="600" spans="3:4" ht="15.75" customHeight="1">
      <c r="C600" s="1"/>
      <c r="D600" s="1"/>
    </row>
    <row r="601" spans="3:4" ht="15.75" customHeight="1">
      <c r="C601" s="1"/>
      <c r="D601" s="1"/>
    </row>
    <row r="602" spans="3:4" ht="15.75" customHeight="1">
      <c r="C602" s="1"/>
      <c r="D602" s="1"/>
    </row>
    <row r="603" spans="3:4" ht="15.75" customHeight="1">
      <c r="C603" s="1"/>
      <c r="D603" s="1"/>
    </row>
    <row r="604" spans="3:4" ht="15.75" customHeight="1">
      <c r="C604" s="1"/>
      <c r="D604" s="1"/>
    </row>
    <row r="605" spans="3:4" ht="15.75" customHeight="1">
      <c r="C605" s="1"/>
      <c r="D605" s="1"/>
    </row>
    <row r="606" spans="3:4" ht="15.75" customHeight="1">
      <c r="C606" s="1"/>
      <c r="D606" s="1"/>
    </row>
    <row r="607" spans="3:4" ht="15.75" customHeight="1">
      <c r="C607" s="1"/>
      <c r="D607" s="1"/>
    </row>
    <row r="608" spans="3:4" ht="15.75" customHeight="1">
      <c r="C608" s="1"/>
      <c r="D608" s="1"/>
    </row>
    <row r="609" spans="3:4" ht="15.75" customHeight="1">
      <c r="C609" s="1"/>
      <c r="D609" s="1"/>
    </row>
    <row r="610" spans="3:4" ht="15.75" customHeight="1">
      <c r="C610" s="1"/>
      <c r="D610" s="1"/>
    </row>
    <row r="611" spans="3:4" ht="15.75" customHeight="1">
      <c r="C611" s="1"/>
      <c r="D611" s="1"/>
    </row>
    <row r="612" spans="3:4" ht="15.75" customHeight="1">
      <c r="C612" s="1"/>
      <c r="D612" s="1"/>
    </row>
    <row r="613" spans="3:4" ht="15.75" customHeight="1">
      <c r="C613" s="1"/>
      <c r="D613" s="1"/>
    </row>
    <row r="614" spans="3:4" ht="15.75" customHeight="1">
      <c r="C614" s="1"/>
      <c r="D614" s="1"/>
    </row>
    <row r="615" spans="3:4" ht="15.75" customHeight="1">
      <c r="C615" s="1"/>
      <c r="D615" s="1"/>
    </row>
    <row r="616" spans="3:4" ht="15.75" customHeight="1">
      <c r="C616" s="1"/>
      <c r="D616" s="1"/>
    </row>
    <row r="617" spans="3:4" ht="15.75" customHeight="1">
      <c r="C617" s="1"/>
      <c r="D617" s="1"/>
    </row>
    <row r="618" spans="3:4" ht="15.75" customHeight="1">
      <c r="C618" s="1"/>
      <c r="D618" s="1"/>
    </row>
    <row r="619" spans="3:4" ht="15.75" customHeight="1">
      <c r="C619" s="1"/>
      <c r="D619" s="1"/>
    </row>
    <row r="620" spans="3:4" ht="15.75" customHeight="1">
      <c r="C620" s="1"/>
      <c r="D620" s="1"/>
    </row>
    <row r="621" spans="3:4" ht="15.75" customHeight="1">
      <c r="C621" s="1"/>
      <c r="D621" s="1"/>
    </row>
    <row r="622" spans="3:4" ht="15.75" customHeight="1">
      <c r="C622" s="1"/>
      <c r="D622" s="1"/>
    </row>
    <row r="623" spans="3:4" ht="15.75" customHeight="1">
      <c r="C623" s="1"/>
      <c r="D623" s="1"/>
    </row>
    <row r="624" spans="3:4" ht="15.75" customHeight="1">
      <c r="C624" s="1"/>
      <c r="D624" s="1"/>
    </row>
    <row r="625" spans="3:4" ht="15.75" customHeight="1">
      <c r="C625" s="1"/>
      <c r="D625" s="1"/>
    </row>
    <row r="626" spans="3:4" ht="15.75" customHeight="1">
      <c r="C626" s="1"/>
      <c r="D626" s="1"/>
    </row>
    <row r="627" spans="3:4" ht="15.75" customHeight="1">
      <c r="C627" s="1"/>
      <c r="D627" s="1"/>
    </row>
    <row r="628" spans="3:4" ht="15.75" customHeight="1">
      <c r="C628" s="1"/>
      <c r="D628" s="1"/>
    </row>
    <row r="629" spans="3:4" ht="15.75" customHeight="1">
      <c r="C629" s="1"/>
      <c r="D629" s="1"/>
    </row>
    <row r="630" spans="3:4" ht="15.75" customHeight="1">
      <c r="C630" s="1"/>
      <c r="D630" s="1"/>
    </row>
    <row r="631" spans="3:4" ht="15.75" customHeight="1">
      <c r="C631" s="1"/>
      <c r="D631" s="1"/>
    </row>
    <row r="632" spans="3:4" ht="15.75" customHeight="1">
      <c r="C632" s="1"/>
      <c r="D632" s="1"/>
    </row>
    <row r="633" spans="3:4" ht="15.75" customHeight="1">
      <c r="C633" s="1"/>
      <c r="D633" s="1"/>
    </row>
    <row r="634" spans="3:4" ht="15.75" customHeight="1">
      <c r="C634" s="1"/>
      <c r="D634" s="1"/>
    </row>
    <row r="635" spans="3:4" ht="15.75" customHeight="1">
      <c r="C635" s="1"/>
      <c r="D635" s="1"/>
    </row>
    <row r="636" spans="3:4" ht="15.75" customHeight="1">
      <c r="C636" s="1"/>
      <c r="D636" s="1"/>
    </row>
    <row r="637" spans="3:4" ht="15.75" customHeight="1">
      <c r="C637" s="1"/>
      <c r="D637" s="1"/>
    </row>
    <row r="638" spans="3:4" ht="15.75" customHeight="1">
      <c r="C638" s="1"/>
      <c r="D638" s="1"/>
    </row>
    <row r="639" spans="3:4" ht="15.75" customHeight="1">
      <c r="C639" s="1"/>
      <c r="D639" s="1"/>
    </row>
    <row r="640" spans="3:4" ht="15.75" customHeight="1">
      <c r="C640" s="1"/>
      <c r="D640" s="1"/>
    </row>
    <row r="641" spans="3:4" ht="15.75" customHeight="1">
      <c r="C641" s="1"/>
      <c r="D641" s="1"/>
    </row>
    <row r="642" spans="3:4" ht="15.75" customHeight="1">
      <c r="C642" s="1"/>
      <c r="D642" s="1"/>
    </row>
    <row r="643" spans="3:4" ht="15.75" customHeight="1">
      <c r="C643" s="1"/>
      <c r="D643" s="1"/>
    </row>
    <row r="644" spans="3:4" ht="15.75" customHeight="1">
      <c r="C644" s="1"/>
      <c r="D644" s="1"/>
    </row>
    <row r="645" spans="3:4" ht="15.75" customHeight="1">
      <c r="C645" s="1"/>
      <c r="D645" s="1"/>
    </row>
    <row r="646" spans="3:4" ht="15.75" customHeight="1">
      <c r="C646" s="1"/>
      <c r="D646" s="1"/>
    </row>
    <row r="647" spans="3:4" ht="15.75" customHeight="1">
      <c r="C647" s="1"/>
      <c r="D647" s="1"/>
    </row>
    <row r="648" spans="3:4" ht="15.75" customHeight="1">
      <c r="C648" s="1"/>
      <c r="D648" s="1"/>
    </row>
    <row r="649" spans="3:4" ht="15.75" customHeight="1">
      <c r="C649" s="1"/>
      <c r="D649" s="1"/>
    </row>
    <row r="650" spans="3:4" ht="15.75" customHeight="1">
      <c r="C650" s="1"/>
      <c r="D650" s="1"/>
    </row>
    <row r="651" spans="3:4" ht="15.75" customHeight="1">
      <c r="C651" s="1"/>
      <c r="D651" s="1"/>
    </row>
    <row r="652" spans="3:4" ht="15.75" customHeight="1">
      <c r="C652" s="1"/>
      <c r="D652" s="1"/>
    </row>
    <row r="653" spans="3:4" ht="15.75" customHeight="1">
      <c r="C653" s="1"/>
      <c r="D653" s="1"/>
    </row>
    <row r="654" spans="3:4" ht="15.75" customHeight="1">
      <c r="C654" s="1"/>
      <c r="D654" s="1"/>
    </row>
    <row r="655" spans="3:4" ht="15.75" customHeight="1">
      <c r="C655" s="1"/>
      <c r="D655" s="1"/>
    </row>
    <row r="656" spans="3:4" ht="15.75" customHeight="1">
      <c r="C656" s="1"/>
      <c r="D656" s="1"/>
    </row>
    <row r="657" spans="3:4" ht="15.75" customHeight="1">
      <c r="C657" s="1"/>
      <c r="D657" s="1"/>
    </row>
    <row r="658" spans="3:4" ht="15.75" customHeight="1">
      <c r="C658" s="1"/>
      <c r="D658" s="1"/>
    </row>
    <row r="659" spans="3:4" ht="15.75" customHeight="1">
      <c r="C659" s="1"/>
      <c r="D659" s="1"/>
    </row>
    <row r="660" spans="3:4" ht="15.75" customHeight="1">
      <c r="C660" s="1"/>
      <c r="D660" s="1"/>
    </row>
    <row r="661" spans="3:4" ht="15.75" customHeight="1">
      <c r="C661" s="1"/>
      <c r="D661" s="1"/>
    </row>
    <row r="662" spans="3:4" ht="15.75" customHeight="1">
      <c r="C662" s="1"/>
      <c r="D662" s="1"/>
    </row>
    <row r="663" spans="3:4" ht="15.75" customHeight="1">
      <c r="C663" s="1"/>
      <c r="D663" s="1"/>
    </row>
    <row r="664" spans="3:4" ht="15.75" customHeight="1">
      <c r="C664" s="1"/>
      <c r="D664" s="1"/>
    </row>
    <row r="665" spans="3:4" ht="15.75" customHeight="1">
      <c r="C665" s="1"/>
      <c r="D665" s="1"/>
    </row>
    <row r="666" spans="3:4" ht="15.75" customHeight="1">
      <c r="C666" s="1"/>
      <c r="D666" s="1"/>
    </row>
    <row r="667" spans="3:4" ht="15.75" customHeight="1">
      <c r="C667" s="1"/>
      <c r="D667" s="1"/>
    </row>
    <row r="668" spans="3:4" ht="15.75" customHeight="1">
      <c r="C668" s="1"/>
      <c r="D668" s="1"/>
    </row>
    <row r="669" spans="3:4" ht="15.75" customHeight="1">
      <c r="C669" s="1"/>
      <c r="D669" s="1"/>
    </row>
    <row r="670" spans="3:4" ht="15.75" customHeight="1">
      <c r="C670" s="1"/>
      <c r="D670" s="1"/>
    </row>
    <row r="671" spans="3:4" ht="15.75" customHeight="1">
      <c r="C671" s="1"/>
      <c r="D671" s="1"/>
    </row>
    <row r="672" spans="3:4" ht="15.75" customHeight="1">
      <c r="C672" s="1"/>
      <c r="D672" s="1"/>
    </row>
    <row r="673" spans="3:4" ht="15.75" customHeight="1">
      <c r="C673" s="1"/>
      <c r="D673" s="1"/>
    </row>
    <row r="674" spans="3:4" ht="15.75" customHeight="1">
      <c r="C674" s="1"/>
      <c r="D674" s="1"/>
    </row>
    <row r="675" spans="3:4" ht="15.75" customHeight="1">
      <c r="C675" s="1"/>
      <c r="D675" s="1"/>
    </row>
    <row r="676" spans="3:4" ht="15.75" customHeight="1">
      <c r="C676" s="1"/>
      <c r="D676" s="1"/>
    </row>
    <row r="677" spans="3:4" ht="15.75" customHeight="1">
      <c r="C677" s="1"/>
      <c r="D677" s="1"/>
    </row>
    <row r="678" spans="3:4" ht="15.75" customHeight="1">
      <c r="C678" s="1"/>
      <c r="D678" s="1"/>
    </row>
    <row r="679" spans="3:4" ht="15.75" customHeight="1">
      <c r="C679" s="1"/>
      <c r="D679" s="1"/>
    </row>
    <row r="680" spans="3:4" ht="15.75" customHeight="1">
      <c r="C680" s="1"/>
      <c r="D680" s="1"/>
    </row>
    <row r="681" spans="3:4" ht="15.75" customHeight="1">
      <c r="C681" s="1"/>
      <c r="D681" s="1"/>
    </row>
    <row r="682" spans="3:4" ht="15.75" customHeight="1">
      <c r="C682" s="1"/>
      <c r="D682" s="1"/>
    </row>
    <row r="683" spans="3:4" ht="15.75" customHeight="1">
      <c r="C683" s="1"/>
      <c r="D683" s="1"/>
    </row>
    <row r="684" spans="3:4" ht="15.75" customHeight="1">
      <c r="C684" s="1"/>
      <c r="D684" s="1"/>
    </row>
    <row r="685" spans="3:4" ht="15.75" customHeight="1">
      <c r="C685" s="1"/>
      <c r="D685" s="1"/>
    </row>
    <row r="686" spans="3:4" ht="15.75" customHeight="1">
      <c r="C686" s="1"/>
      <c r="D686" s="1"/>
    </row>
    <row r="687" spans="3:4" ht="15.75" customHeight="1">
      <c r="C687" s="1"/>
      <c r="D687" s="1"/>
    </row>
    <row r="688" spans="3:4" ht="15.75" customHeight="1">
      <c r="C688" s="1"/>
      <c r="D688" s="1"/>
    </row>
    <row r="689" spans="3:4" ht="15.75" customHeight="1">
      <c r="C689" s="1"/>
      <c r="D689" s="1"/>
    </row>
    <row r="690" spans="3:4" ht="15.75" customHeight="1">
      <c r="C690" s="1"/>
      <c r="D690" s="1"/>
    </row>
    <row r="691" spans="3:4" ht="15.75" customHeight="1">
      <c r="C691" s="1"/>
      <c r="D691" s="1"/>
    </row>
    <row r="692" spans="3:4" ht="15.75" customHeight="1">
      <c r="C692" s="1"/>
      <c r="D692" s="1"/>
    </row>
    <row r="693" spans="3:4" ht="15.75" customHeight="1">
      <c r="C693" s="1"/>
      <c r="D693" s="1"/>
    </row>
    <row r="694" spans="3:4" ht="15.75" customHeight="1">
      <c r="C694" s="1"/>
      <c r="D694" s="1"/>
    </row>
    <row r="695" spans="3:4" ht="15.75" customHeight="1">
      <c r="C695" s="1"/>
      <c r="D695" s="1"/>
    </row>
    <row r="696" spans="3:4" ht="15.75" customHeight="1">
      <c r="C696" s="1"/>
      <c r="D696" s="1"/>
    </row>
    <row r="697" spans="3:4" ht="15.75" customHeight="1">
      <c r="C697" s="1"/>
      <c r="D697" s="1"/>
    </row>
    <row r="698" spans="3:4" ht="15.75" customHeight="1">
      <c r="C698" s="1"/>
      <c r="D698" s="1"/>
    </row>
    <row r="699" spans="3:4" ht="15.75" customHeight="1">
      <c r="C699" s="1"/>
      <c r="D699" s="1"/>
    </row>
    <row r="700" spans="3:4" ht="15.75" customHeight="1">
      <c r="C700" s="1"/>
      <c r="D700" s="1"/>
    </row>
    <row r="701" spans="3:4" ht="15.75" customHeight="1">
      <c r="C701" s="1"/>
      <c r="D701" s="1"/>
    </row>
    <row r="702" spans="3:4" ht="15.75" customHeight="1">
      <c r="C702" s="1"/>
      <c r="D702" s="1"/>
    </row>
    <row r="703" spans="3:4" ht="15.75" customHeight="1">
      <c r="C703" s="1"/>
      <c r="D703" s="1"/>
    </row>
    <row r="704" spans="3:4" ht="15.75" customHeight="1">
      <c r="C704" s="1"/>
      <c r="D704" s="1"/>
    </row>
    <row r="705" spans="3:4" ht="15.75" customHeight="1">
      <c r="C705" s="1"/>
      <c r="D705" s="1"/>
    </row>
    <row r="706" spans="3:4" ht="15.75" customHeight="1">
      <c r="C706" s="1"/>
      <c r="D706" s="1"/>
    </row>
    <row r="707" spans="3:4" ht="15.75" customHeight="1">
      <c r="C707" s="1"/>
      <c r="D707" s="1"/>
    </row>
    <row r="708" spans="3:4" ht="15.75" customHeight="1">
      <c r="C708" s="1"/>
      <c r="D708" s="1"/>
    </row>
    <row r="709" spans="3:4" ht="15.75" customHeight="1">
      <c r="C709" s="1"/>
      <c r="D709" s="1"/>
    </row>
    <row r="710" spans="3:4" ht="15.75" customHeight="1">
      <c r="C710" s="1"/>
      <c r="D710" s="1"/>
    </row>
    <row r="711" spans="3:4" ht="15.75" customHeight="1">
      <c r="C711" s="1"/>
      <c r="D711" s="1"/>
    </row>
    <row r="712" spans="3:4" ht="15.75" customHeight="1">
      <c r="C712" s="1"/>
      <c r="D712" s="1"/>
    </row>
    <row r="713" spans="3:4" ht="15.75" customHeight="1">
      <c r="C713" s="1"/>
      <c r="D713" s="1"/>
    </row>
    <row r="714" spans="3:4" ht="15.75" customHeight="1">
      <c r="C714" s="1"/>
      <c r="D714" s="1"/>
    </row>
    <row r="715" spans="3:4" ht="15.75" customHeight="1">
      <c r="C715" s="1"/>
      <c r="D715" s="1"/>
    </row>
    <row r="716" spans="3:4" ht="15.75" customHeight="1">
      <c r="C716" s="1"/>
      <c r="D716" s="1"/>
    </row>
    <row r="717" spans="3:4" ht="15.75" customHeight="1">
      <c r="C717" s="1"/>
      <c r="D717" s="1"/>
    </row>
    <row r="718" spans="3:4" ht="15.75" customHeight="1">
      <c r="C718" s="1"/>
      <c r="D718" s="1"/>
    </row>
    <row r="719" spans="3:4" ht="15.75" customHeight="1">
      <c r="C719" s="1"/>
      <c r="D719" s="1"/>
    </row>
    <row r="720" spans="3:4" ht="15.75" customHeight="1">
      <c r="C720" s="1"/>
      <c r="D720" s="1"/>
    </row>
    <row r="721" spans="3:4" ht="15.75" customHeight="1">
      <c r="C721" s="1"/>
      <c r="D721" s="1"/>
    </row>
    <row r="722" spans="3:4" ht="15.75" customHeight="1">
      <c r="C722" s="1"/>
      <c r="D722" s="1"/>
    </row>
    <row r="723" spans="3:4" ht="15.75" customHeight="1">
      <c r="C723" s="1"/>
      <c r="D723" s="1"/>
    </row>
    <row r="724" spans="3:4" ht="15.75" customHeight="1">
      <c r="C724" s="1"/>
      <c r="D724" s="1"/>
    </row>
    <row r="725" spans="3:4" ht="15.75" customHeight="1">
      <c r="C725" s="1"/>
      <c r="D725" s="1"/>
    </row>
    <row r="726" spans="3:4" ht="15.75" customHeight="1">
      <c r="C726" s="1"/>
      <c r="D726" s="1"/>
    </row>
    <row r="727" spans="3:4" ht="15.75" customHeight="1">
      <c r="C727" s="1"/>
      <c r="D727" s="1"/>
    </row>
    <row r="728" spans="3:4" ht="15.75" customHeight="1">
      <c r="C728" s="1"/>
      <c r="D728" s="1"/>
    </row>
    <row r="729" spans="3:4" ht="15.75" customHeight="1">
      <c r="C729" s="1"/>
      <c r="D729" s="1"/>
    </row>
    <row r="730" spans="3:4" ht="15.75" customHeight="1">
      <c r="C730" s="1"/>
      <c r="D730" s="1"/>
    </row>
    <row r="731" spans="3:4" ht="15.75" customHeight="1">
      <c r="C731" s="1"/>
      <c r="D731" s="1"/>
    </row>
    <row r="732" spans="3:4" ht="15.75" customHeight="1">
      <c r="C732" s="1"/>
      <c r="D732" s="1"/>
    </row>
    <row r="733" spans="3:4" ht="15.75" customHeight="1">
      <c r="C733" s="1"/>
      <c r="D733" s="1"/>
    </row>
    <row r="734" spans="3:4" ht="15.75" customHeight="1">
      <c r="C734" s="1"/>
      <c r="D734" s="1"/>
    </row>
    <row r="735" spans="3:4" ht="15.75" customHeight="1">
      <c r="C735" s="1"/>
      <c r="D735" s="1"/>
    </row>
    <row r="736" spans="3:4" ht="15.75" customHeight="1">
      <c r="C736" s="1"/>
      <c r="D736" s="1"/>
    </row>
    <row r="737" spans="3:4" ht="15.75" customHeight="1">
      <c r="C737" s="1"/>
      <c r="D737" s="1"/>
    </row>
    <row r="738" spans="3:4" ht="15.75" customHeight="1">
      <c r="C738" s="1"/>
      <c r="D738" s="1"/>
    </row>
    <row r="739" spans="3:4" ht="15.75" customHeight="1">
      <c r="C739" s="1"/>
      <c r="D739" s="1"/>
    </row>
    <row r="740" spans="3:4" ht="15.75" customHeight="1">
      <c r="C740" s="1"/>
      <c r="D740" s="1"/>
    </row>
    <row r="741" spans="3:4" ht="15.75" customHeight="1">
      <c r="C741" s="1"/>
      <c r="D741" s="1"/>
    </row>
    <row r="742" spans="3:4" ht="15.75" customHeight="1">
      <c r="C742" s="1"/>
      <c r="D742" s="1"/>
    </row>
    <row r="743" spans="3:4" ht="15.75" customHeight="1">
      <c r="C743" s="1"/>
      <c r="D743" s="1"/>
    </row>
    <row r="744" spans="3:4" ht="15.75" customHeight="1">
      <c r="C744" s="1"/>
      <c r="D744" s="1"/>
    </row>
    <row r="745" spans="3:4" ht="15.75" customHeight="1">
      <c r="C745" s="1"/>
      <c r="D745" s="1"/>
    </row>
    <row r="746" spans="3:4" ht="15.75" customHeight="1">
      <c r="C746" s="1"/>
      <c r="D746" s="1"/>
    </row>
    <row r="747" spans="3:4" ht="15.75" customHeight="1">
      <c r="C747" s="1"/>
      <c r="D747" s="1"/>
    </row>
    <row r="748" spans="3:4" ht="15.75" customHeight="1">
      <c r="C748" s="1"/>
      <c r="D748" s="1"/>
    </row>
    <row r="749" spans="3:4" ht="15.75" customHeight="1">
      <c r="C749" s="1"/>
      <c r="D749" s="1"/>
    </row>
    <row r="750" spans="3:4" ht="15.75" customHeight="1">
      <c r="C750" s="1"/>
      <c r="D750" s="1"/>
    </row>
    <row r="751" spans="3:4" ht="15.75" customHeight="1">
      <c r="C751" s="1"/>
      <c r="D751" s="1"/>
    </row>
    <row r="752" spans="3:4" ht="15.75" customHeight="1">
      <c r="C752" s="1"/>
      <c r="D752" s="1"/>
    </row>
    <row r="753" spans="3:4" ht="15.75" customHeight="1">
      <c r="C753" s="1"/>
      <c r="D753" s="1"/>
    </row>
    <row r="754" spans="3:4" ht="15.75" customHeight="1">
      <c r="C754" s="1"/>
      <c r="D754" s="1"/>
    </row>
    <row r="755" spans="3:4" ht="15.75" customHeight="1">
      <c r="C755" s="1"/>
      <c r="D755" s="1"/>
    </row>
    <row r="756" spans="3:4" ht="15.75" customHeight="1">
      <c r="C756" s="1"/>
      <c r="D756" s="1"/>
    </row>
    <row r="757" spans="3:4" ht="15.75" customHeight="1">
      <c r="C757" s="1"/>
      <c r="D757" s="1"/>
    </row>
    <row r="758" spans="3:4" ht="15.75" customHeight="1">
      <c r="C758" s="1"/>
      <c r="D758" s="1"/>
    </row>
    <row r="759" spans="3:4" ht="15.75" customHeight="1">
      <c r="C759" s="1"/>
      <c r="D759" s="1"/>
    </row>
    <row r="760" spans="3:4" ht="15.75" customHeight="1">
      <c r="C760" s="1"/>
      <c r="D760" s="1"/>
    </row>
    <row r="761" spans="3:4" ht="15.75" customHeight="1">
      <c r="C761" s="1"/>
      <c r="D761" s="1"/>
    </row>
    <row r="762" spans="3:4" ht="15.75" customHeight="1">
      <c r="C762" s="1"/>
      <c r="D762" s="1"/>
    </row>
    <row r="763" spans="3:4" ht="15.75" customHeight="1">
      <c r="C763" s="1"/>
      <c r="D763" s="1"/>
    </row>
    <row r="764" spans="3:4" ht="15.75" customHeight="1">
      <c r="C764" s="1"/>
      <c r="D764" s="1"/>
    </row>
    <row r="765" spans="3:4" ht="15.75" customHeight="1">
      <c r="C765" s="1"/>
      <c r="D765" s="1"/>
    </row>
    <row r="766" spans="3:4" ht="15.75" customHeight="1">
      <c r="C766" s="1"/>
      <c r="D766" s="1"/>
    </row>
    <row r="767" spans="3:4" ht="15.75" customHeight="1">
      <c r="C767" s="1"/>
      <c r="D767" s="1"/>
    </row>
    <row r="768" spans="3:4" ht="15.75" customHeight="1">
      <c r="C768" s="1"/>
      <c r="D768" s="1"/>
    </row>
    <row r="769" spans="3:4" ht="15.75" customHeight="1">
      <c r="C769" s="1"/>
      <c r="D769" s="1"/>
    </row>
    <row r="770" spans="3:4" ht="15.75" customHeight="1">
      <c r="C770" s="1"/>
      <c r="D770" s="1"/>
    </row>
    <row r="771" spans="3:4" ht="15.75" customHeight="1">
      <c r="C771" s="1"/>
      <c r="D771" s="1"/>
    </row>
    <row r="772" spans="3:4" ht="15.75" customHeight="1">
      <c r="C772" s="1"/>
      <c r="D772" s="1"/>
    </row>
    <row r="773" spans="3:4" ht="15.75" customHeight="1">
      <c r="C773" s="1"/>
      <c r="D773" s="1"/>
    </row>
    <row r="774" spans="3:4" ht="15.75" customHeight="1">
      <c r="C774" s="1"/>
      <c r="D774" s="1"/>
    </row>
    <row r="775" spans="3:4" ht="15.75" customHeight="1">
      <c r="C775" s="1"/>
      <c r="D775" s="1"/>
    </row>
    <row r="776" spans="3:4" ht="15.75" customHeight="1">
      <c r="C776" s="1"/>
      <c r="D776" s="1"/>
    </row>
    <row r="777" spans="3:4" ht="15.75" customHeight="1">
      <c r="C777" s="1"/>
      <c r="D777" s="1"/>
    </row>
    <row r="778" spans="3:4" ht="15.75" customHeight="1">
      <c r="C778" s="1"/>
      <c r="D778" s="1"/>
    </row>
    <row r="779" spans="3:4" ht="15.75" customHeight="1">
      <c r="C779" s="1"/>
      <c r="D779" s="1"/>
    </row>
    <row r="780" spans="3:4" ht="15.75" customHeight="1">
      <c r="C780" s="1"/>
      <c r="D780" s="1"/>
    </row>
    <row r="781" spans="3:4" ht="15.75" customHeight="1">
      <c r="C781" s="1"/>
      <c r="D781" s="1"/>
    </row>
    <row r="782" spans="3:4" ht="15.75" customHeight="1">
      <c r="C782" s="1"/>
      <c r="D782" s="1"/>
    </row>
    <row r="783" spans="3:4" ht="15.75" customHeight="1">
      <c r="C783" s="1"/>
      <c r="D783" s="1"/>
    </row>
    <row r="784" spans="3:4" ht="15.75" customHeight="1">
      <c r="C784" s="1"/>
      <c r="D784" s="1"/>
    </row>
    <row r="785" spans="3:4" ht="15.75" customHeight="1">
      <c r="C785" s="1"/>
      <c r="D785" s="1"/>
    </row>
    <row r="786" spans="3:4" ht="15.75" customHeight="1">
      <c r="C786" s="1"/>
      <c r="D786" s="1"/>
    </row>
    <row r="787" spans="3:4" ht="15.75" customHeight="1">
      <c r="C787" s="1"/>
      <c r="D787" s="1"/>
    </row>
    <row r="788" spans="3:4" ht="15.75" customHeight="1">
      <c r="C788" s="1"/>
      <c r="D788" s="1"/>
    </row>
    <row r="789" spans="3:4" ht="15.75" customHeight="1">
      <c r="C789" s="1"/>
      <c r="D789" s="1"/>
    </row>
    <row r="790" spans="3:4" ht="15.75" customHeight="1">
      <c r="C790" s="1"/>
      <c r="D790" s="1"/>
    </row>
    <row r="791" spans="3:4" ht="15.75" customHeight="1">
      <c r="C791" s="1"/>
      <c r="D791" s="1"/>
    </row>
    <row r="792" spans="3:4" ht="15.75" customHeight="1">
      <c r="C792" s="1"/>
      <c r="D792" s="1"/>
    </row>
    <row r="793" spans="3:4" ht="15.75" customHeight="1">
      <c r="C793" s="1"/>
      <c r="D793" s="1"/>
    </row>
    <row r="794" spans="3:4" ht="15.75" customHeight="1">
      <c r="C794" s="1"/>
      <c r="D794" s="1"/>
    </row>
    <row r="795" spans="3:4" ht="15.75" customHeight="1">
      <c r="C795" s="1"/>
      <c r="D795" s="1"/>
    </row>
    <row r="796" spans="3:4" ht="15.75" customHeight="1">
      <c r="C796" s="1"/>
      <c r="D796" s="1"/>
    </row>
    <row r="797" spans="3:4" ht="15.75" customHeight="1">
      <c r="C797" s="1"/>
      <c r="D797" s="1"/>
    </row>
    <row r="798" spans="3:4" ht="15.75" customHeight="1">
      <c r="C798" s="1"/>
      <c r="D798" s="1"/>
    </row>
    <row r="799" spans="3:4" ht="15.75" customHeight="1">
      <c r="C799" s="1"/>
      <c r="D799" s="1"/>
    </row>
    <row r="800" spans="3:4" ht="15.75" customHeight="1">
      <c r="C800" s="1"/>
      <c r="D800" s="1"/>
    </row>
    <row r="801" spans="3:4" ht="15.75" customHeight="1">
      <c r="C801" s="1"/>
      <c r="D801" s="1"/>
    </row>
    <row r="802" spans="3:4" ht="15.75" customHeight="1">
      <c r="C802" s="1"/>
      <c r="D802" s="1"/>
    </row>
    <row r="803" spans="3:4" ht="15.75" customHeight="1">
      <c r="C803" s="1"/>
      <c r="D803" s="1"/>
    </row>
    <row r="804" spans="3:4" ht="15.75" customHeight="1">
      <c r="C804" s="1"/>
      <c r="D804" s="1"/>
    </row>
    <row r="805" spans="3:4" ht="15.75" customHeight="1">
      <c r="C805" s="1"/>
      <c r="D805" s="1"/>
    </row>
    <row r="806" spans="3:4" ht="15.75" customHeight="1">
      <c r="C806" s="1"/>
      <c r="D806" s="1"/>
    </row>
    <row r="807" spans="3:4" ht="15.75" customHeight="1">
      <c r="C807" s="1"/>
      <c r="D807" s="1"/>
    </row>
    <row r="808" spans="3:4" ht="15.75" customHeight="1">
      <c r="C808" s="1"/>
      <c r="D808" s="1"/>
    </row>
    <row r="809" spans="3:4" ht="15.75" customHeight="1">
      <c r="C809" s="1"/>
      <c r="D809" s="1"/>
    </row>
    <row r="810" spans="3:4" ht="15.75" customHeight="1">
      <c r="C810" s="1"/>
      <c r="D810" s="1"/>
    </row>
    <row r="811" spans="3:4" ht="15.75" customHeight="1">
      <c r="C811" s="1"/>
      <c r="D811" s="1"/>
    </row>
    <row r="812" spans="3:4" ht="15.75" customHeight="1">
      <c r="C812" s="1"/>
      <c r="D812" s="1"/>
    </row>
    <row r="813" spans="3:4" ht="15.75" customHeight="1">
      <c r="C813" s="1"/>
      <c r="D813" s="1"/>
    </row>
    <row r="814" spans="3:4" ht="15.75" customHeight="1">
      <c r="C814" s="1"/>
      <c r="D814" s="1"/>
    </row>
    <row r="815" spans="3:4" ht="15.75" customHeight="1">
      <c r="C815" s="1"/>
      <c r="D815" s="1"/>
    </row>
    <row r="816" spans="3:4" ht="15.75" customHeight="1">
      <c r="C816" s="1"/>
      <c r="D816" s="1"/>
    </row>
    <row r="817" spans="3:4" ht="15.75" customHeight="1">
      <c r="C817" s="1"/>
      <c r="D817" s="1"/>
    </row>
    <row r="818" spans="3:4" ht="15.75" customHeight="1">
      <c r="C818" s="1"/>
      <c r="D818" s="1"/>
    </row>
    <row r="819" spans="3:4" ht="15.75" customHeight="1">
      <c r="C819" s="1"/>
      <c r="D819" s="1"/>
    </row>
    <row r="820" spans="3:4" ht="15.75" customHeight="1">
      <c r="C820" s="1"/>
      <c r="D820" s="1"/>
    </row>
    <row r="821" spans="3:4" ht="15.75" customHeight="1">
      <c r="C821" s="1"/>
      <c r="D821" s="1"/>
    </row>
    <row r="822" spans="3:4" ht="15.75" customHeight="1">
      <c r="C822" s="1"/>
      <c r="D822" s="1"/>
    </row>
    <row r="823" spans="3:4" ht="15.75" customHeight="1">
      <c r="C823" s="1"/>
      <c r="D823" s="1"/>
    </row>
    <row r="824" spans="3:4" ht="15.75" customHeight="1">
      <c r="C824" s="1"/>
      <c r="D824" s="1"/>
    </row>
    <row r="825" spans="3:4" ht="15.75" customHeight="1">
      <c r="C825" s="1"/>
      <c r="D825" s="1"/>
    </row>
    <row r="826" spans="3:4" ht="15.75" customHeight="1">
      <c r="C826" s="1"/>
      <c r="D826" s="1"/>
    </row>
    <row r="827" spans="3:4" ht="15.75" customHeight="1">
      <c r="C827" s="1"/>
      <c r="D827" s="1"/>
    </row>
    <row r="828" spans="3:4" ht="15.75" customHeight="1">
      <c r="C828" s="1"/>
      <c r="D828" s="1"/>
    </row>
    <row r="829" spans="3:4" ht="15.75" customHeight="1">
      <c r="C829" s="1"/>
      <c r="D829" s="1"/>
    </row>
    <row r="830" spans="3:4" ht="15.75" customHeight="1">
      <c r="C830" s="1"/>
      <c r="D830" s="1"/>
    </row>
    <row r="831" spans="3:4" ht="15.75" customHeight="1">
      <c r="C831" s="1"/>
      <c r="D831" s="1"/>
    </row>
    <row r="832" spans="3:4" ht="15.75" customHeight="1">
      <c r="C832" s="1"/>
      <c r="D832" s="1"/>
    </row>
    <row r="833" spans="3:4" ht="15.75" customHeight="1">
      <c r="C833" s="1"/>
      <c r="D833" s="1"/>
    </row>
    <row r="834" spans="3:4" ht="15.75" customHeight="1">
      <c r="C834" s="1"/>
      <c r="D834" s="1"/>
    </row>
    <row r="835" spans="3:4" ht="15.75" customHeight="1">
      <c r="C835" s="1"/>
      <c r="D835" s="1"/>
    </row>
    <row r="836" spans="3:4" ht="15.75" customHeight="1">
      <c r="C836" s="1"/>
      <c r="D836" s="1"/>
    </row>
    <row r="837" spans="3:4" ht="15.75" customHeight="1">
      <c r="C837" s="1"/>
      <c r="D837" s="1"/>
    </row>
    <row r="838" spans="3:4" ht="15.75" customHeight="1">
      <c r="C838" s="1"/>
      <c r="D838" s="1"/>
    </row>
    <row r="839" spans="3:4" ht="15.75" customHeight="1">
      <c r="C839" s="1"/>
      <c r="D839" s="1"/>
    </row>
    <row r="840" spans="3:4" ht="15.75" customHeight="1">
      <c r="C840" s="1"/>
      <c r="D840" s="1"/>
    </row>
    <row r="841" spans="3:4" ht="15.75" customHeight="1">
      <c r="C841" s="1"/>
      <c r="D841" s="1"/>
    </row>
    <row r="842" spans="3:4" ht="15.75" customHeight="1">
      <c r="C842" s="1"/>
      <c r="D842" s="1"/>
    </row>
    <row r="843" spans="3:4" ht="15.75" customHeight="1">
      <c r="C843" s="1"/>
      <c r="D843" s="1"/>
    </row>
    <row r="844" spans="3:4" ht="15.75" customHeight="1">
      <c r="C844" s="1"/>
      <c r="D844" s="1"/>
    </row>
    <row r="845" spans="3:4" ht="15.75" customHeight="1">
      <c r="C845" s="1"/>
      <c r="D845" s="1"/>
    </row>
    <row r="846" spans="3:4" ht="15.75" customHeight="1">
      <c r="C846" s="1"/>
      <c r="D846" s="1"/>
    </row>
    <row r="847" spans="3:4" ht="15.75" customHeight="1">
      <c r="C847" s="1"/>
      <c r="D847" s="1"/>
    </row>
    <row r="848" spans="3:4" ht="15.75" customHeight="1">
      <c r="C848" s="1"/>
      <c r="D848" s="1"/>
    </row>
    <row r="849" spans="3:4" ht="15.75" customHeight="1">
      <c r="C849" s="1"/>
      <c r="D849" s="1"/>
    </row>
    <row r="850" spans="3:4" ht="15.75" customHeight="1">
      <c r="C850" s="1"/>
      <c r="D850" s="1"/>
    </row>
    <row r="851" spans="3:4" ht="15.75" customHeight="1">
      <c r="C851" s="1"/>
      <c r="D851" s="1"/>
    </row>
    <row r="852" spans="3:4" ht="15.75" customHeight="1">
      <c r="C852" s="1"/>
      <c r="D852" s="1"/>
    </row>
    <row r="853" spans="3:4" ht="15.75" customHeight="1">
      <c r="C853" s="1"/>
      <c r="D853" s="1"/>
    </row>
    <row r="854" spans="3:4" ht="15.75" customHeight="1">
      <c r="C854" s="1"/>
      <c r="D854" s="1"/>
    </row>
    <row r="855" spans="3:4" ht="15.75" customHeight="1">
      <c r="C855" s="1"/>
      <c r="D855" s="1"/>
    </row>
    <row r="856" spans="3:4" ht="15.75" customHeight="1">
      <c r="C856" s="1"/>
      <c r="D856" s="1"/>
    </row>
    <row r="857" spans="3:4" ht="15.75" customHeight="1">
      <c r="C857" s="1"/>
      <c r="D857" s="1"/>
    </row>
    <row r="858" spans="3:4" ht="15.75" customHeight="1">
      <c r="C858" s="1"/>
      <c r="D858" s="1"/>
    </row>
    <row r="859" spans="3:4" ht="15.75" customHeight="1">
      <c r="C859" s="1"/>
      <c r="D859" s="1"/>
    </row>
    <row r="860" spans="3:4" ht="15.75" customHeight="1">
      <c r="C860" s="1"/>
      <c r="D860" s="1"/>
    </row>
    <row r="861" spans="3:4" ht="15.75" customHeight="1">
      <c r="C861" s="1"/>
      <c r="D861" s="1"/>
    </row>
    <row r="862" spans="3:4" ht="15.75" customHeight="1">
      <c r="C862" s="1"/>
      <c r="D862" s="1"/>
    </row>
    <row r="863" spans="3:4" ht="15.75" customHeight="1">
      <c r="C863" s="1"/>
      <c r="D863" s="1"/>
    </row>
    <row r="864" spans="3:4" ht="15.75" customHeight="1">
      <c r="C864" s="1"/>
      <c r="D864" s="1"/>
    </row>
    <row r="865" spans="3:4" ht="15.75" customHeight="1">
      <c r="C865" s="1"/>
      <c r="D865" s="1"/>
    </row>
    <row r="866" spans="3:4" ht="15.75" customHeight="1">
      <c r="C866" s="1"/>
      <c r="D866" s="1"/>
    </row>
    <row r="867" spans="3:4" ht="15.75" customHeight="1">
      <c r="C867" s="1"/>
      <c r="D867" s="1"/>
    </row>
    <row r="868" spans="3:4" ht="15.75" customHeight="1">
      <c r="C868" s="1"/>
      <c r="D868" s="1"/>
    </row>
    <row r="869" spans="3:4" ht="15.75" customHeight="1">
      <c r="C869" s="1"/>
      <c r="D869" s="1"/>
    </row>
    <row r="870" spans="3:4" ht="15.75" customHeight="1">
      <c r="C870" s="1"/>
      <c r="D870" s="1"/>
    </row>
    <row r="871" spans="3:4" ht="15.75" customHeight="1">
      <c r="C871" s="1"/>
      <c r="D871" s="1"/>
    </row>
    <row r="872" spans="3:4" ht="15.75" customHeight="1">
      <c r="C872" s="1"/>
      <c r="D872" s="1"/>
    </row>
    <row r="873" spans="3:4" ht="15.75" customHeight="1">
      <c r="C873" s="1"/>
      <c r="D873" s="1"/>
    </row>
    <row r="874" spans="3:4" ht="15.75" customHeight="1">
      <c r="C874" s="1"/>
      <c r="D874" s="1"/>
    </row>
    <row r="875" spans="3:4" ht="15.75" customHeight="1">
      <c r="C875" s="1"/>
      <c r="D875" s="1"/>
    </row>
    <row r="876" spans="3:4" ht="15.75" customHeight="1">
      <c r="C876" s="1"/>
      <c r="D876" s="1"/>
    </row>
    <row r="877" spans="3:4" ht="15.75" customHeight="1">
      <c r="C877" s="1"/>
      <c r="D877" s="1"/>
    </row>
    <row r="878" spans="3:4" ht="15.75" customHeight="1">
      <c r="C878" s="1"/>
      <c r="D878" s="1"/>
    </row>
    <row r="879" spans="3:4" ht="15.75" customHeight="1">
      <c r="C879" s="1"/>
      <c r="D879" s="1"/>
    </row>
    <row r="880" spans="3:4" ht="15.75" customHeight="1">
      <c r="C880" s="1"/>
      <c r="D880" s="1"/>
    </row>
    <row r="881" spans="3:4" ht="15.75" customHeight="1">
      <c r="C881" s="1"/>
      <c r="D881" s="1"/>
    </row>
    <row r="882" spans="3:4" ht="15.75" customHeight="1">
      <c r="C882" s="1"/>
      <c r="D882" s="1"/>
    </row>
    <row r="883" spans="3:4" ht="15.75" customHeight="1">
      <c r="C883" s="1"/>
      <c r="D883" s="1"/>
    </row>
    <row r="884" spans="3:4" ht="15.75" customHeight="1">
      <c r="C884" s="1"/>
      <c r="D884" s="1"/>
    </row>
    <row r="885" spans="3:4" ht="15.75" customHeight="1">
      <c r="C885" s="1"/>
      <c r="D885" s="1"/>
    </row>
    <row r="886" spans="3:4" ht="15.75" customHeight="1">
      <c r="C886" s="1"/>
      <c r="D886" s="1"/>
    </row>
    <row r="887" spans="3:4" ht="15.75" customHeight="1">
      <c r="C887" s="1"/>
      <c r="D887" s="1"/>
    </row>
    <row r="888" spans="3:4" ht="15.75" customHeight="1">
      <c r="C888" s="1"/>
      <c r="D888" s="1"/>
    </row>
    <row r="889" spans="3:4" ht="15.75" customHeight="1">
      <c r="C889" s="1"/>
      <c r="D889" s="1"/>
    </row>
    <row r="890" spans="3:4" ht="15.75" customHeight="1">
      <c r="C890" s="1"/>
      <c r="D890" s="1"/>
    </row>
    <row r="891" spans="3:4" ht="15.75" customHeight="1">
      <c r="C891" s="1"/>
      <c r="D891" s="1"/>
    </row>
    <row r="892" spans="3:4" ht="15.75" customHeight="1">
      <c r="C892" s="1"/>
      <c r="D892" s="1"/>
    </row>
    <row r="893" spans="3:4" ht="15.75" customHeight="1">
      <c r="C893" s="1"/>
      <c r="D893" s="1"/>
    </row>
    <row r="894" spans="3:4" ht="15.75" customHeight="1">
      <c r="C894" s="1"/>
      <c r="D894" s="1"/>
    </row>
    <row r="895" spans="3:4" ht="15.75" customHeight="1">
      <c r="C895" s="1"/>
      <c r="D895" s="1"/>
    </row>
    <row r="896" spans="3:4" ht="15.75" customHeight="1">
      <c r="C896" s="1"/>
      <c r="D896" s="1"/>
    </row>
    <row r="897" spans="3:4" ht="15.75" customHeight="1">
      <c r="C897" s="1"/>
      <c r="D897" s="1"/>
    </row>
    <row r="898" spans="3:4" ht="15.75" customHeight="1">
      <c r="C898" s="1"/>
      <c r="D898" s="1"/>
    </row>
    <row r="899" spans="3:4" ht="15.75" customHeight="1">
      <c r="C899" s="1"/>
      <c r="D899" s="1"/>
    </row>
    <row r="900" spans="3:4" ht="15.75" customHeight="1">
      <c r="C900" s="1"/>
      <c r="D900" s="1"/>
    </row>
    <row r="901" spans="3:4" ht="15.75" customHeight="1">
      <c r="C901" s="1"/>
      <c r="D901" s="1"/>
    </row>
    <row r="902" spans="3:4" ht="15.75" customHeight="1">
      <c r="C902" s="1"/>
      <c r="D902" s="1"/>
    </row>
    <row r="903" spans="3:4" ht="15.75" customHeight="1">
      <c r="C903" s="1"/>
      <c r="D903" s="1"/>
    </row>
    <row r="904" spans="3:4" ht="15.75" customHeight="1">
      <c r="C904" s="1"/>
      <c r="D904" s="1"/>
    </row>
    <row r="905" spans="3:4" ht="15.75" customHeight="1">
      <c r="C905" s="1"/>
      <c r="D905" s="1"/>
    </row>
    <row r="906" spans="3:4" ht="15.75" customHeight="1">
      <c r="C906" s="1"/>
      <c r="D906" s="1"/>
    </row>
    <row r="907" spans="3:4" ht="15.75" customHeight="1">
      <c r="C907" s="1"/>
      <c r="D907" s="1"/>
    </row>
    <row r="908" spans="3:4" ht="15.75" customHeight="1">
      <c r="C908" s="1"/>
      <c r="D908" s="1"/>
    </row>
    <row r="909" spans="3:4" ht="15.75" customHeight="1">
      <c r="C909" s="1"/>
      <c r="D909" s="1"/>
    </row>
    <row r="910" spans="3:4" ht="15.75" customHeight="1">
      <c r="C910" s="1"/>
      <c r="D910" s="1"/>
    </row>
    <row r="911" spans="3:4" ht="15.75" customHeight="1">
      <c r="C911" s="1"/>
      <c r="D911" s="1"/>
    </row>
    <row r="912" spans="3:4" ht="15.75" customHeight="1">
      <c r="C912" s="1"/>
      <c r="D912" s="1"/>
    </row>
    <row r="913" spans="3:4" ht="15.75" customHeight="1">
      <c r="C913" s="1"/>
      <c r="D913" s="1"/>
    </row>
    <row r="914" spans="3:4" ht="15.75" customHeight="1">
      <c r="C914" s="1"/>
      <c r="D914" s="1"/>
    </row>
    <row r="915" spans="3:4" ht="15.75" customHeight="1">
      <c r="C915" s="1"/>
      <c r="D915" s="1"/>
    </row>
    <row r="916" spans="3:4" ht="15.75" customHeight="1">
      <c r="C916" s="1"/>
      <c r="D916" s="1"/>
    </row>
    <row r="917" spans="3:4" ht="15.75" customHeight="1">
      <c r="C917" s="1"/>
      <c r="D917" s="1"/>
    </row>
    <row r="918" spans="3:4" ht="15.75" customHeight="1">
      <c r="C918" s="1"/>
      <c r="D918" s="1"/>
    </row>
    <row r="919" spans="3:4" ht="15.75" customHeight="1">
      <c r="C919" s="1"/>
      <c r="D919" s="1"/>
    </row>
    <row r="920" spans="3:4" ht="15.75" customHeight="1">
      <c r="C920" s="1"/>
      <c r="D920" s="1"/>
    </row>
    <row r="921" spans="3:4" ht="15.75" customHeight="1">
      <c r="C921" s="1"/>
      <c r="D921" s="1"/>
    </row>
    <row r="922" spans="3:4" ht="15.75" customHeight="1">
      <c r="C922" s="1"/>
      <c r="D922" s="1"/>
    </row>
    <row r="923" spans="3:4" ht="15.75" customHeight="1">
      <c r="C923" s="1"/>
      <c r="D923" s="1"/>
    </row>
    <row r="924" spans="3:4" ht="15.75" customHeight="1">
      <c r="C924" s="1"/>
      <c r="D924" s="1"/>
    </row>
    <row r="925" spans="3:4" ht="15.75" customHeight="1">
      <c r="C925" s="1"/>
      <c r="D925" s="1"/>
    </row>
    <row r="926" spans="3:4" ht="15.75" customHeight="1">
      <c r="C926" s="1"/>
      <c r="D926" s="1"/>
    </row>
    <row r="927" spans="3:4" ht="15.75" customHeight="1">
      <c r="C927" s="1"/>
      <c r="D927" s="1"/>
    </row>
    <row r="928" spans="3:4" ht="15.75" customHeight="1">
      <c r="C928" s="1"/>
      <c r="D928" s="1"/>
    </row>
    <row r="929" spans="3:4" ht="15.75" customHeight="1">
      <c r="C929" s="1"/>
      <c r="D929" s="1"/>
    </row>
    <row r="930" spans="3:4" ht="15.75" customHeight="1">
      <c r="C930" s="1"/>
      <c r="D930" s="1"/>
    </row>
    <row r="931" spans="3:4" ht="15.75" customHeight="1">
      <c r="C931" s="1"/>
      <c r="D931" s="1"/>
    </row>
    <row r="932" spans="3:4" ht="15.75" customHeight="1">
      <c r="C932" s="1"/>
      <c r="D932" s="1"/>
    </row>
    <row r="933" spans="3:4" ht="15.75" customHeight="1">
      <c r="C933" s="1"/>
      <c r="D933" s="1"/>
    </row>
    <row r="934" spans="3:4" ht="15.75" customHeight="1">
      <c r="C934" s="1"/>
      <c r="D934" s="1"/>
    </row>
    <row r="935" spans="3:4" ht="15.75" customHeight="1">
      <c r="C935" s="1"/>
      <c r="D935" s="1"/>
    </row>
    <row r="936" spans="3:4" ht="15.75" customHeight="1">
      <c r="C936" s="1"/>
      <c r="D936" s="1"/>
    </row>
    <row r="937" spans="3:4" ht="15.75" customHeight="1">
      <c r="C937" s="1"/>
      <c r="D937" s="1"/>
    </row>
    <row r="938" spans="3:4" ht="15.75" customHeight="1">
      <c r="C938" s="1"/>
      <c r="D938" s="1"/>
    </row>
    <row r="939" spans="3:4" ht="15.75" customHeight="1">
      <c r="C939" s="1"/>
      <c r="D939" s="1"/>
    </row>
    <row r="940" spans="3:4" ht="15.75" customHeight="1">
      <c r="C940" s="1"/>
      <c r="D940" s="1"/>
    </row>
    <row r="941" spans="3:4" ht="15.75" customHeight="1">
      <c r="C941" s="1"/>
      <c r="D941" s="1"/>
    </row>
    <row r="942" spans="3:4" ht="15.75" customHeight="1">
      <c r="C942" s="1"/>
      <c r="D942" s="1"/>
    </row>
    <row r="943" spans="3:4" ht="15.75" customHeight="1">
      <c r="C943" s="1"/>
      <c r="D943" s="1"/>
    </row>
    <row r="944" spans="3:4" ht="15.75" customHeight="1">
      <c r="C944" s="1"/>
      <c r="D944" s="1"/>
    </row>
    <row r="945" spans="3:4" ht="15.75" customHeight="1">
      <c r="C945" s="1"/>
      <c r="D945" s="1"/>
    </row>
    <row r="946" spans="3:4" ht="15.75" customHeight="1">
      <c r="C946" s="1"/>
      <c r="D946" s="1"/>
    </row>
    <row r="947" spans="3:4" ht="15.75" customHeight="1">
      <c r="C947" s="1"/>
      <c r="D947" s="1"/>
    </row>
    <row r="948" spans="3:4" ht="15.75" customHeight="1">
      <c r="C948" s="1"/>
      <c r="D948" s="1"/>
    </row>
    <row r="949" spans="3:4" ht="15.75" customHeight="1">
      <c r="C949" s="1"/>
      <c r="D949" s="1"/>
    </row>
    <row r="950" spans="3:4" ht="15.75" customHeight="1">
      <c r="C950" s="1"/>
      <c r="D950" s="1"/>
    </row>
    <row r="951" spans="3:4" ht="15.75" customHeight="1">
      <c r="C951" s="1"/>
      <c r="D951" s="1"/>
    </row>
    <row r="952" spans="3:4" ht="15.75" customHeight="1">
      <c r="C952" s="1"/>
      <c r="D952" s="1"/>
    </row>
    <row r="953" spans="3:4" ht="15.75" customHeight="1">
      <c r="C953" s="1"/>
      <c r="D953" s="1"/>
    </row>
    <row r="954" spans="3:4" ht="15.75" customHeight="1">
      <c r="C954" s="1"/>
      <c r="D954" s="1"/>
    </row>
    <row r="955" spans="3:4" ht="15.75" customHeight="1">
      <c r="C955" s="1"/>
      <c r="D955" s="1"/>
    </row>
    <row r="956" spans="3:4" ht="15.75" customHeight="1">
      <c r="C956" s="1"/>
      <c r="D956" s="1"/>
    </row>
    <row r="957" spans="3:4" ht="15.75" customHeight="1">
      <c r="C957" s="1"/>
      <c r="D957" s="1"/>
    </row>
    <row r="958" spans="3:4" ht="15.75" customHeight="1">
      <c r="C958" s="1"/>
      <c r="D958" s="1"/>
    </row>
    <row r="959" spans="3:4" ht="15.75" customHeight="1">
      <c r="C959" s="1"/>
      <c r="D959" s="1"/>
    </row>
    <row r="960" spans="3:4" ht="15.75" customHeight="1">
      <c r="C960" s="1"/>
      <c r="D960" s="1"/>
    </row>
    <row r="961" spans="3:4" ht="15.75" customHeight="1">
      <c r="C961" s="1"/>
      <c r="D961" s="1"/>
    </row>
    <row r="962" spans="3:4" ht="15.75" customHeight="1">
      <c r="C962" s="1"/>
      <c r="D962" s="1"/>
    </row>
    <row r="963" spans="3:4" ht="15.75" customHeight="1">
      <c r="C963" s="1"/>
      <c r="D963" s="1"/>
    </row>
    <row r="964" spans="3:4" ht="15.75" customHeight="1">
      <c r="C964" s="1"/>
      <c r="D964" s="1"/>
    </row>
    <row r="965" spans="3:4" ht="15.75" customHeight="1">
      <c r="C965" s="1"/>
      <c r="D965" s="1"/>
    </row>
    <row r="966" spans="3:4" ht="15.75" customHeight="1">
      <c r="C966" s="1"/>
      <c r="D966" s="1"/>
    </row>
    <row r="967" spans="3:4" ht="15.75" customHeight="1">
      <c r="C967" s="1"/>
      <c r="D967" s="1"/>
    </row>
    <row r="968" spans="3:4" ht="15.75" customHeight="1">
      <c r="C968" s="1"/>
      <c r="D968" s="1"/>
    </row>
    <row r="969" spans="3:4" ht="15.75" customHeight="1">
      <c r="C969" s="1"/>
      <c r="D969" s="1"/>
    </row>
    <row r="970" spans="3:4" ht="15.75" customHeight="1">
      <c r="C970" s="1"/>
      <c r="D970" s="1"/>
    </row>
    <row r="971" spans="3:4" ht="15.75" customHeight="1">
      <c r="C971" s="1"/>
      <c r="D971" s="1"/>
    </row>
    <row r="972" spans="3:4" ht="15.75" customHeight="1">
      <c r="C972" s="1"/>
      <c r="D972" s="1"/>
    </row>
    <row r="973" spans="3:4" ht="15.75" customHeight="1">
      <c r="C973" s="1"/>
      <c r="D973" s="1"/>
    </row>
    <row r="974" spans="3:4" ht="15.75" customHeight="1">
      <c r="C974" s="1"/>
      <c r="D974" s="1"/>
    </row>
    <row r="975" spans="3:4" ht="15.75" customHeight="1">
      <c r="C975" s="1"/>
      <c r="D975" s="1"/>
    </row>
    <row r="976" spans="3:4" ht="15.75" customHeight="1">
      <c r="C976" s="1"/>
      <c r="D976" s="1"/>
    </row>
    <row r="977" spans="3:4" ht="15.75" customHeight="1">
      <c r="C977" s="1"/>
      <c r="D977" s="1"/>
    </row>
    <row r="978" spans="3:4" ht="15.75" customHeight="1">
      <c r="C978" s="1"/>
      <c r="D978" s="1"/>
    </row>
    <row r="979" spans="3:4" ht="15.75" customHeight="1">
      <c r="C979" s="1"/>
      <c r="D979" s="1"/>
    </row>
    <row r="980" spans="3:4" ht="15.75" customHeight="1">
      <c r="C980" s="1"/>
      <c r="D980" s="1"/>
    </row>
    <row r="981" spans="3:4" ht="15.75" customHeight="1">
      <c r="C981" s="1"/>
      <c r="D981" s="1"/>
    </row>
    <row r="982" spans="3:4" ht="15.75" customHeight="1">
      <c r="C982" s="1"/>
      <c r="D982" s="1"/>
    </row>
    <row r="983" spans="3:4" ht="15.75" customHeight="1">
      <c r="C983" s="1"/>
      <c r="D983" s="1"/>
    </row>
    <row r="984" spans="3:4" ht="15.75" customHeight="1">
      <c r="C984" s="1"/>
      <c r="D984" s="1"/>
    </row>
    <row r="985" spans="3:4" ht="15.75" customHeight="1">
      <c r="C985" s="1"/>
      <c r="D985" s="1"/>
    </row>
    <row r="986" spans="3:4" ht="15.75" customHeight="1">
      <c r="C986" s="1"/>
      <c r="D986" s="1"/>
    </row>
    <row r="987" spans="3:4" ht="15.75" customHeight="1">
      <c r="C987" s="1"/>
      <c r="D987" s="1"/>
    </row>
    <row r="988" spans="3:4" ht="15.75" customHeight="1">
      <c r="C988" s="1"/>
      <c r="D988" s="1"/>
    </row>
    <row r="989" spans="3:4" ht="15.75" customHeight="1">
      <c r="C989" s="1"/>
      <c r="D989" s="1"/>
    </row>
    <row r="990" spans="3:4" ht="15.75" customHeight="1">
      <c r="C990" s="1"/>
      <c r="D990" s="1"/>
    </row>
    <row r="991" spans="3:4" ht="15.75" customHeight="1">
      <c r="C991" s="1"/>
      <c r="D991" s="1"/>
    </row>
    <row r="992" spans="3:4" ht="15.75" customHeight="1">
      <c r="C992" s="1"/>
      <c r="D992" s="1"/>
    </row>
    <row r="993" spans="3:4" ht="15.75" customHeight="1">
      <c r="C993" s="1"/>
      <c r="D993" s="1"/>
    </row>
    <row r="994" spans="3:4" ht="15.75" customHeight="1">
      <c r="C994" s="1"/>
      <c r="D994" s="1"/>
    </row>
    <row r="995" spans="3:4" ht="15.75" customHeight="1">
      <c r="C995" s="1"/>
      <c r="D995" s="1"/>
    </row>
    <row r="996" spans="3:4" ht="15.75" customHeight="1">
      <c r="C996" s="1"/>
      <c r="D996" s="1"/>
    </row>
    <row r="997" spans="3:4" ht="15.75" customHeight="1">
      <c r="C997" s="1"/>
      <c r="D997" s="1"/>
    </row>
    <row r="998" spans="3:4" ht="15.75" customHeight="1">
      <c r="C998" s="1"/>
      <c r="D998" s="1"/>
    </row>
    <row r="999" spans="3:4" ht="15.75" customHeight="1">
      <c r="C999" s="1"/>
      <c r="D999" s="1"/>
    </row>
    <row r="1000" spans="3:4" ht="15.75" customHeight="1">
      <c r="C1000" s="1"/>
      <c r="D1000" s="1"/>
    </row>
  </sheetData>
  <pageMargins left="0.7" right="0.7" top="0.75" bottom="0.75" header="0" footer="0"/>
  <pageSetup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1000"/>
  <sheetViews>
    <sheetView workbookViewId="0"/>
  </sheetViews>
  <sheetFormatPr defaultColWidth="14.42578125" defaultRowHeight="15" customHeight="1"/>
  <cols>
    <col min="1" max="1" width="4.28515625" customWidth="1"/>
    <col min="2" max="2" width="11.140625" customWidth="1"/>
    <col min="3" max="3" width="12.5703125" customWidth="1"/>
    <col min="4" max="4" width="17.42578125" customWidth="1"/>
    <col min="5" max="5" width="18.7109375" customWidth="1"/>
    <col min="6" max="6" width="14" customWidth="1"/>
    <col min="7" max="7" width="22.28515625" customWidth="1"/>
    <col min="8" max="8" width="12" customWidth="1"/>
    <col min="9" max="9" width="17" customWidth="1"/>
    <col min="10" max="10" width="9.85546875" customWidth="1"/>
    <col min="11" max="13" width="8.7109375" hidden="1" customWidth="1"/>
    <col min="14" max="14" width="14.7109375" customWidth="1"/>
    <col min="15" max="15" width="8.7109375" customWidth="1"/>
    <col min="16" max="16" width="9.5703125" customWidth="1"/>
    <col min="17" max="17" width="12.85546875" customWidth="1"/>
    <col min="18" max="18" width="16.140625" customWidth="1"/>
    <col min="19" max="19" width="13.85546875" customWidth="1"/>
    <col min="20" max="20" width="8.85546875" customWidth="1"/>
    <col min="21" max="21" width="6.28515625" customWidth="1"/>
    <col min="22" max="26" width="8.7109375" customWidth="1"/>
    <col min="27" max="27" width="10.42578125" customWidth="1"/>
    <col min="28" max="30" width="8.7109375" customWidth="1"/>
    <col min="31" max="31" width="10.42578125" customWidth="1"/>
    <col min="32" max="35" width="8.7109375" customWidth="1"/>
  </cols>
  <sheetData>
    <row r="1" spans="1:35" ht="60">
      <c r="A1" s="87" t="s">
        <v>76</v>
      </c>
      <c r="B1" s="87" t="s">
        <v>77</v>
      </c>
      <c r="C1" s="87" t="s">
        <v>78</v>
      </c>
      <c r="D1" s="87" t="s">
        <v>79</v>
      </c>
      <c r="E1" s="87" t="s">
        <v>80</v>
      </c>
      <c r="F1" s="88" t="s">
        <v>81</v>
      </c>
      <c r="G1" s="87" t="s">
        <v>82</v>
      </c>
      <c r="H1" s="87" t="s">
        <v>83</v>
      </c>
      <c r="I1" s="87" t="s">
        <v>13</v>
      </c>
      <c r="J1" s="87" t="s">
        <v>84</v>
      </c>
      <c r="K1" s="89"/>
      <c r="L1" s="89"/>
      <c r="M1" s="89"/>
      <c r="N1" s="89" t="s">
        <v>85</v>
      </c>
      <c r="O1" s="89" t="s">
        <v>86</v>
      </c>
      <c r="P1" s="89" t="s">
        <v>87</v>
      </c>
      <c r="Q1" s="89" t="s">
        <v>77</v>
      </c>
      <c r="R1" s="89" t="s">
        <v>80</v>
      </c>
      <c r="S1" s="89"/>
      <c r="T1" s="89"/>
      <c r="U1" s="89"/>
      <c r="V1" s="89"/>
      <c r="W1" s="89"/>
      <c r="X1" s="89"/>
      <c r="Y1" s="89"/>
      <c r="Z1" s="89"/>
      <c r="AA1" s="89"/>
      <c r="AB1" s="89"/>
      <c r="AC1" s="89"/>
      <c r="AD1" s="89"/>
      <c r="AE1" s="89"/>
      <c r="AF1" s="89"/>
      <c r="AG1" s="89"/>
      <c r="AH1" s="89"/>
      <c r="AI1" s="89"/>
    </row>
    <row r="2" spans="1:35">
      <c r="A2" s="90">
        <f t="shared" ref="A2:A19" si="0">N2</f>
        <v>1</v>
      </c>
      <c r="B2" s="90">
        <f t="shared" ref="B2:B19" si="1">Q2</f>
        <v>1145.8333333333335</v>
      </c>
      <c r="C2" s="90">
        <f t="shared" ref="C2:D2" si="2">B2*1.2</f>
        <v>1375.0000000000002</v>
      </c>
      <c r="D2" s="90">
        <f t="shared" si="2"/>
        <v>1650.0000000000002</v>
      </c>
      <c r="E2" s="91">
        <f t="shared" ref="E2:E19" si="3">R2</f>
        <v>7000000</v>
      </c>
      <c r="F2" s="92">
        <f t="shared" ref="F2:F19" si="4">ROUND((E2/B2),0)</f>
        <v>6109</v>
      </c>
      <c r="G2" s="92">
        <f t="shared" ref="G2:G19" si="5">ROUND((E2/C2),0)</f>
        <v>5091</v>
      </c>
      <c r="H2" s="92">
        <f t="shared" ref="H2:H19" si="6">ROUND((E2/D2),0)</f>
        <v>4242</v>
      </c>
      <c r="I2" s="93">
        <f t="shared" ref="I2:J2" si="7">T2</f>
        <v>0</v>
      </c>
      <c r="J2" s="92">
        <f t="shared" si="7"/>
        <v>0</v>
      </c>
      <c r="K2" s="94"/>
      <c r="L2" s="94"/>
      <c r="M2" s="94"/>
      <c r="N2" s="94">
        <v>1</v>
      </c>
      <c r="O2" s="1">
        <v>0</v>
      </c>
      <c r="P2" s="1">
        <v>1375</v>
      </c>
      <c r="Q2" s="1">
        <f>P2/1.2</f>
        <v>1145.8333333333335</v>
      </c>
      <c r="R2" s="58">
        <v>7000000</v>
      </c>
      <c r="S2" s="58"/>
      <c r="T2" s="58"/>
      <c r="AA2" s="95"/>
    </row>
    <row r="3" spans="1:35">
      <c r="A3" s="90">
        <f t="shared" si="0"/>
        <v>2</v>
      </c>
      <c r="B3" s="90">
        <f t="shared" si="1"/>
        <v>1095.1388888888889</v>
      </c>
      <c r="C3" s="90">
        <f t="shared" ref="C3:D3" si="8">B3*1.2</f>
        <v>1314.1666666666667</v>
      </c>
      <c r="D3" s="90">
        <f t="shared" si="8"/>
        <v>1577</v>
      </c>
      <c r="E3" s="91">
        <f t="shared" si="3"/>
        <v>8150000</v>
      </c>
      <c r="F3" s="92">
        <f t="shared" si="4"/>
        <v>7442</v>
      </c>
      <c r="G3" s="92">
        <f t="shared" si="5"/>
        <v>6202</v>
      </c>
      <c r="H3" s="92">
        <f t="shared" si="6"/>
        <v>5168</v>
      </c>
      <c r="I3" s="93">
        <f t="shared" ref="I3:J3" si="9">T3</f>
        <v>0</v>
      </c>
      <c r="J3" s="92">
        <f t="shared" si="9"/>
        <v>0</v>
      </c>
      <c r="K3" s="94"/>
      <c r="L3" s="94"/>
      <c r="M3" s="94"/>
      <c r="N3" s="94">
        <v>2</v>
      </c>
      <c r="O3" s="1">
        <v>1577</v>
      </c>
      <c r="P3" s="1">
        <f t="shared" ref="P3:Q3" si="10">O3/1.2</f>
        <v>1314.1666666666667</v>
      </c>
      <c r="Q3" s="1">
        <f t="shared" si="10"/>
        <v>1095.1388888888889</v>
      </c>
      <c r="R3" s="58">
        <v>8150000</v>
      </c>
      <c r="S3" s="58"/>
      <c r="T3" s="58"/>
      <c r="AE3" s="95"/>
    </row>
    <row r="4" spans="1:35">
      <c r="A4" s="90">
        <f t="shared" si="0"/>
        <v>3</v>
      </c>
      <c r="B4" s="90">
        <f t="shared" si="1"/>
        <v>795.83333333333337</v>
      </c>
      <c r="C4" s="90">
        <f t="shared" ref="C4:D4" si="11">B4*1.2</f>
        <v>955</v>
      </c>
      <c r="D4" s="90">
        <f t="shared" si="11"/>
        <v>1146</v>
      </c>
      <c r="E4" s="91">
        <f t="shared" si="3"/>
        <v>4998000</v>
      </c>
      <c r="F4" s="92">
        <f t="shared" si="4"/>
        <v>6280</v>
      </c>
      <c r="G4" s="92">
        <f t="shared" si="5"/>
        <v>5234</v>
      </c>
      <c r="H4" s="92">
        <f t="shared" si="6"/>
        <v>4361</v>
      </c>
      <c r="I4" s="93">
        <f t="shared" ref="I4:J4" si="12">T4</f>
        <v>0</v>
      </c>
      <c r="J4" s="92">
        <f t="shared" si="12"/>
        <v>0</v>
      </c>
      <c r="K4" s="94"/>
      <c r="L4" s="94"/>
      <c r="M4" s="94"/>
      <c r="N4" s="94">
        <v>3</v>
      </c>
      <c r="O4" s="1">
        <v>0</v>
      </c>
      <c r="P4" s="1">
        <v>955</v>
      </c>
      <c r="Q4" s="1">
        <f t="shared" ref="Q4:Q5" si="13">P4/1.2</f>
        <v>795.83333333333337</v>
      </c>
      <c r="R4" s="58">
        <v>4998000</v>
      </c>
      <c r="S4" s="58"/>
      <c r="T4" s="58"/>
    </row>
    <row r="5" spans="1:35">
      <c r="A5" s="90">
        <f t="shared" si="0"/>
        <v>4</v>
      </c>
      <c r="B5" s="90">
        <f t="shared" si="1"/>
        <v>1120.8333333333335</v>
      </c>
      <c r="C5" s="90">
        <f t="shared" ref="C5:D5" si="14">B5*1.2</f>
        <v>1345.0000000000002</v>
      </c>
      <c r="D5" s="90">
        <f t="shared" si="14"/>
        <v>1614.0000000000002</v>
      </c>
      <c r="E5" s="91">
        <f t="shared" si="3"/>
        <v>7108000</v>
      </c>
      <c r="F5" s="92">
        <f t="shared" si="4"/>
        <v>6342</v>
      </c>
      <c r="G5" s="92">
        <f t="shared" si="5"/>
        <v>5285</v>
      </c>
      <c r="H5" s="92">
        <f t="shared" si="6"/>
        <v>4404</v>
      </c>
      <c r="I5" s="93">
        <f t="shared" ref="I5:J5" si="15">T5</f>
        <v>0</v>
      </c>
      <c r="J5" s="92">
        <f t="shared" si="15"/>
        <v>0</v>
      </c>
      <c r="K5" s="94"/>
      <c r="L5" s="94"/>
      <c r="M5" s="94"/>
      <c r="N5" s="94">
        <v>4</v>
      </c>
      <c r="O5" s="1">
        <v>0</v>
      </c>
      <c r="P5" s="1">
        <v>1345</v>
      </c>
      <c r="Q5" s="1">
        <f t="shared" si="13"/>
        <v>1120.8333333333335</v>
      </c>
      <c r="R5" s="58">
        <v>7108000</v>
      </c>
      <c r="S5" s="58"/>
      <c r="T5" s="58"/>
    </row>
    <row r="6" spans="1:35">
      <c r="A6" s="90">
        <f t="shared" si="0"/>
        <v>0</v>
      </c>
      <c r="B6" s="90">
        <f t="shared" si="1"/>
        <v>0</v>
      </c>
      <c r="C6" s="90">
        <f t="shared" ref="C6:D6" si="16">B6*1.2</f>
        <v>0</v>
      </c>
      <c r="D6" s="90">
        <f t="shared" si="16"/>
        <v>0</v>
      </c>
      <c r="E6" s="91">
        <f t="shared" si="3"/>
        <v>0</v>
      </c>
      <c r="F6" s="92" t="e">
        <f t="shared" si="4"/>
        <v>#DIV/0!</v>
      </c>
      <c r="G6" s="92" t="e">
        <f t="shared" si="5"/>
        <v>#DIV/0!</v>
      </c>
      <c r="H6" s="92" t="e">
        <f t="shared" si="6"/>
        <v>#DIV/0!</v>
      </c>
      <c r="I6" s="93">
        <f t="shared" ref="I6:J6" si="17">T6</f>
        <v>0</v>
      </c>
      <c r="J6" s="92">
        <f t="shared" si="17"/>
        <v>0</v>
      </c>
      <c r="K6" s="94"/>
      <c r="L6" s="94"/>
      <c r="M6" s="94"/>
      <c r="N6" s="94"/>
      <c r="O6" s="1">
        <v>0</v>
      </c>
      <c r="P6" s="1">
        <f t="shared" ref="P6:Q6" si="18">O6/1.2</f>
        <v>0</v>
      </c>
      <c r="Q6" s="1">
        <f t="shared" si="18"/>
        <v>0</v>
      </c>
      <c r="R6" s="58">
        <v>0</v>
      </c>
      <c r="S6" s="58"/>
      <c r="T6" s="58"/>
      <c r="AI6" s="50" t="s">
        <v>88</v>
      </c>
    </row>
    <row r="7" spans="1:35">
      <c r="A7" s="90">
        <f t="shared" si="0"/>
        <v>0</v>
      </c>
      <c r="B7" s="90">
        <f t="shared" si="1"/>
        <v>0</v>
      </c>
      <c r="C7" s="90">
        <f t="shared" ref="C7:D7" si="19">B7*1.2</f>
        <v>0</v>
      </c>
      <c r="D7" s="90">
        <f t="shared" si="19"/>
        <v>0</v>
      </c>
      <c r="E7" s="91">
        <f t="shared" si="3"/>
        <v>0</v>
      </c>
      <c r="F7" s="90" t="e">
        <f t="shared" si="4"/>
        <v>#DIV/0!</v>
      </c>
      <c r="G7" s="90" t="e">
        <f t="shared" si="5"/>
        <v>#DIV/0!</v>
      </c>
      <c r="H7" s="90" t="e">
        <f t="shared" si="6"/>
        <v>#DIV/0!</v>
      </c>
      <c r="I7" s="91">
        <f t="shared" ref="I7:J7" si="20">T7</f>
        <v>0</v>
      </c>
      <c r="J7" s="90">
        <f t="shared" si="20"/>
        <v>0</v>
      </c>
      <c r="O7" s="1">
        <v>0</v>
      </c>
      <c r="P7" s="1">
        <f t="shared" ref="P7:Q7" si="21">O7/1.2</f>
        <v>0</v>
      </c>
      <c r="Q7" s="1">
        <f t="shared" si="21"/>
        <v>0</v>
      </c>
      <c r="R7" s="58">
        <v>0</v>
      </c>
      <c r="S7" s="58"/>
      <c r="T7" s="58"/>
    </row>
    <row r="8" spans="1:35">
      <c r="A8" s="90">
        <f t="shared" si="0"/>
        <v>0</v>
      </c>
      <c r="B8" s="90">
        <f t="shared" si="1"/>
        <v>0</v>
      </c>
      <c r="C8" s="90">
        <f t="shared" ref="C8:D8" si="22">B8*1.2</f>
        <v>0</v>
      </c>
      <c r="D8" s="90">
        <f t="shared" si="22"/>
        <v>0</v>
      </c>
      <c r="E8" s="91">
        <f t="shared" si="3"/>
        <v>0</v>
      </c>
      <c r="F8" s="90" t="e">
        <f t="shared" si="4"/>
        <v>#DIV/0!</v>
      </c>
      <c r="G8" s="90" t="e">
        <f t="shared" si="5"/>
        <v>#DIV/0!</v>
      </c>
      <c r="H8" s="90" t="e">
        <f t="shared" si="6"/>
        <v>#DIV/0!</v>
      </c>
      <c r="I8" s="91">
        <f t="shared" ref="I8:J8" si="23">T8</f>
        <v>0</v>
      </c>
      <c r="J8" s="90">
        <f t="shared" si="23"/>
        <v>0</v>
      </c>
      <c r="O8" s="1">
        <v>0</v>
      </c>
      <c r="P8" s="1">
        <f t="shared" ref="P8:Q8" si="24">O8/1.2</f>
        <v>0</v>
      </c>
      <c r="Q8" s="1">
        <f t="shared" si="24"/>
        <v>0</v>
      </c>
      <c r="R8" s="58">
        <v>0</v>
      </c>
      <c r="S8" s="58"/>
      <c r="T8" s="58"/>
    </row>
    <row r="9" spans="1:35">
      <c r="A9" s="90">
        <f t="shared" si="0"/>
        <v>0</v>
      </c>
      <c r="B9" s="90">
        <f t="shared" si="1"/>
        <v>0</v>
      </c>
      <c r="C9" s="90">
        <f t="shared" ref="C9:D9" si="25">B9*1.2</f>
        <v>0</v>
      </c>
      <c r="D9" s="90">
        <f t="shared" si="25"/>
        <v>0</v>
      </c>
      <c r="E9" s="91">
        <f t="shared" si="3"/>
        <v>0</v>
      </c>
      <c r="F9" s="90" t="e">
        <f t="shared" si="4"/>
        <v>#DIV/0!</v>
      </c>
      <c r="G9" s="90" t="e">
        <f t="shared" si="5"/>
        <v>#DIV/0!</v>
      </c>
      <c r="H9" s="90" t="e">
        <f t="shared" si="6"/>
        <v>#DIV/0!</v>
      </c>
      <c r="I9" s="91">
        <f t="shared" ref="I9:J9" si="26">T9</f>
        <v>0</v>
      </c>
      <c r="J9" s="90">
        <f t="shared" si="26"/>
        <v>0</v>
      </c>
      <c r="O9" s="1">
        <v>0</v>
      </c>
      <c r="P9" s="1">
        <f t="shared" ref="P9:Q9" si="27">O9/1.2</f>
        <v>0</v>
      </c>
      <c r="Q9" s="1">
        <f t="shared" si="27"/>
        <v>0</v>
      </c>
      <c r="R9" s="58">
        <v>0</v>
      </c>
      <c r="S9" s="58"/>
      <c r="T9" s="58"/>
    </row>
    <row r="10" spans="1:35">
      <c r="A10" s="90">
        <f t="shared" si="0"/>
        <v>0</v>
      </c>
      <c r="B10" s="90">
        <f t="shared" si="1"/>
        <v>0</v>
      </c>
      <c r="C10" s="90">
        <f t="shared" ref="C10:D10" si="28">B10*1.2</f>
        <v>0</v>
      </c>
      <c r="D10" s="90">
        <f t="shared" si="28"/>
        <v>0</v>
      </c>
      <c r="E10" s="91">
        <f t="shared" si="3"/>
        <v>0</v>
      </c>
      <c r="F10" s="90" t="e">
        <f t="shared" si="4"/>
        <v>#DIV/0!</v>
      </c>
      <c r="G10" s="90" t="e">
        <f t="shared" si="5"/>
        <v>#DIV/0!</v>
      </c>
      <c r="H10" s="90" t="e">
        <f t="shared" si="6"/>
        <v>#DIV/0!</v>
      </c>
      <c r="I10" s="90">
        <f t="shared" ref="I10:J10" si="29">T10</f>
        <v>0</v>
      </c>
      <c r="J10" s="90">
        <f t="shared" si="29"/>
        <v>0</v>
      </c>
      <c r="O10" s="1">
        <v>0</v>
      </c>
      <c r="P10" s="1">
        <f t="shared" ref="P10:Q10" si="30">O10/1.2</f>
        <v>0</v>
      </c>
      <c r="Q10" s="1">
        <f t="shared" si="30"/>
        <v>0</v>
      </c>
      <c r="R10" s="58">
        <v>0</v>
      </c>
      <c r="S10" s="58"/>
    </row>
    <row r="11" spans="1:35" ht="16.5">
      <c r="A11" s="90">
        <f t="shared" si="0"/>
        <v>0</v>
      </c>
      <c r="B11" s="90">
        <f t="shared" si="1"/>
        <v>0</v>
      </c>
      <c r="C11" s="90">
        <f t="shared" ref="C11:D11" si="31">B11*1.2</f>
        <v>0</v>
      </c>
      <c r="D11" s="90">
        <f t="shared" si="31"/>
        <v>0</v>
      </c>
      <c r="E11" s="91">
        <f t="shared" si="3"/>
        <v>0</v>
      </c>
      <c r="F11" s="90" t="e">
        <f t="shared" si="4"/>
        <v>#DIV/0!</v>
      </c>
      <c r="G11" s="90" t="e">
        <f t="shared" si="5"/>
        <v>#DIV/0!</v>
      </c>
      <c r="H11" s="90" t="e">
        <f t="shared" si="6"/>
        <v>#DIV/0!</v>
      </c>
      <c r="I11" s="90">
        <f t="shared" ref="I11:J11" si="32">T11</f>
        <v>0</v>
      </c>
      <c r="J11" s="90">
        <f t="shared" si="32"/>
        <v>0</v>
      </c>
      <c r="O11" s="1">
        <v>0</v>
      </c>
      <c r="P11" s="1">
        <f t="shared" ref="P11:Q11" si="33">O11/1.2</f>
        <v>0</v>
      </c>
      <c r="Q11" s="1">
        <f t="shared" si="33"/>
        <v>0</v>
      </c>
      <c r="R11" s="58">
        <v>0</v>
      </c>
      <c r="S11" s="58"/>
      <c r="V11" s="96"/>
      <c r="W11" s="47"/>
      <c r="X11" s="47"/>
      <c r="Y11" s="47"/>
      <c r="Z11" s="47"/>
      <c r="AA11" s="47"/>
      <c r="AB11" s="47"/>
      <c r="AC11" s="47"/>
    </row>
    <row r="12" spans="1:35" ht="18">
      <c r="A12" s="90">
        <f t="shared" si="0"/>
        <v>0</v>
      </c>
      <c r="B12" s="90">
        <f t="shared" si="1"/>
        <v>0</v>
      </c>
      <c r="C12" s="90">
        <f t="shared" ref="C12:D12" si="34">B12*1.2</f>
        <v>0</v>
      </c>
      <c r="D12" s="90">
        <f t="shared" si="34"/>
        <v>0</v>
      </c>
      <c r="E12" s="91">
        <f t="shared" si="3"/>
        <v>0</v>
      </c>
      <c r="F12" s="90" t="e">
        <f t="shared" si="4"/>
        <v>#DIV/0!</v>
      </c>
      <c r="G12" s="90" t="e">
        <f t="shared" si="5"/>
        <v>#DIV/0!</v>
      </c>
      <c r="H12" s="90" t="e">
        <f t="shared" si="6"/>
        <v>#DIV/0!</v>
      </c>
      <c r="I12" s="90">
        <f t="shared" ref="I12:J12" si="35">T12</f>
        <v>0</v>
      </c>
      <c r="J12" s="90">
        <f t="shared" si="35"/>
        <v>0</v>
      </c>
      <c r="O12" s="1">
        <v>0</v>
      </c>
      <c r="P12" s="1">
        <f t="shared" ref="P12:Q12" si="36">O12/1.2</f>
        <v>0</v>
      </c>
      <c r="Q12" s="1">
        <f t="shared" si="36"/>
        <v>0</v>
      </c>
      <c r="R12" s="58">
        <v>0</v>
      </c>
      <c r="S12" s="58"/>
      <c r="V12" s="97"/>
    </row>
    <row r="13" spans="1:35">
      <c r="A13" s="90">
        <f t="shared" si="0"/>
        <v>0</v>
      </c>
      <c r="B13" s="90">
        <f t="shared" si="1"/>
        <v>0</v>
      </c>
      <c r="C13" s="90">
        <f t="shared" ref="C13:D13" si="37">B13*1.2</f>
        <v>0</v>
      </c>
      <c r="D13" s="90">
        <f t="shared" si="37"/>
        <v>0</v>
      </c>
      <c r="E13" s="91">
        <f t="shared" si="3"/>
        <v>0</v>
      </c>
      <c r="F13" s="90" t="e">
        <f t="shared" si="4"/>
        <v>#DIV/0!</v>
      </c>
      <c r="G13" s="90" t="e">
        <f t="shared" si="5"/>
        <v>#DIV/0!</v>
      </c>
      <c r="H13" s="90" t="e">
        <f t="shared" si="6"/>
        <v>#DIV/0!</v>
      </c>
      <c r="I13" s="90">
        <f t="shared" ref="I13:J13" si="38">T13</f>
        <v>0</v>
      </c>
      <c r="J13" s="90">
        <f t="shared" si="38"/>
        <v>0</v>
      </c>
      <c r="O13" s="50">
        <v>0</v>
      </c>
      <c r="P13" s="50">
        <f t="shared" ref="P13:Q13" si="39">O13/1.2</f>
        <v>0</v>
      </c>
      <c r="Q13" s="50">
        <f t="shared" si="39"/>
        <v>0</v>
      </c>
      <c r="R13" s="58">
        <v>0</v>
      </c>
      <c r="S13" s="58"/>
    </row>
    <row r="14" spans="1:35">
      <c r="A14" s="90">
        <f t="shared" si="0"/>
        <v>0</v>
      </c>
      <c r="B14" s="90">
        <f t="shared" si="1"/>
        <v>0</v>
      </c>
      <c r="C14" s="90">
        <f t="shared" ref="C14:D14" si="40">B14*1.2</f>
        <v>0</v>
      </c>
      <c r="D14" s="90">
        <f t="shared" si="40"/>
        <v>0</v>
      </c>
      <c r="E14" s="91">
        <f t="shared" si="3"/>
        <v>0</v>
      </c>
      <c r="F14" s="90" t="e">
        <f t="shared" si="4"/>
        <v>#DIV/0!</v>
      </c>
      <c r="G14" s="90" t="e">
        <f t="shared" si="5"/>
        <v>#DIV/0!</v>
      </c>
      <c r="H14" s="90" t="e">
        <f t="shared" si="6"/>
        <v>#DIV/0!</v>
      </c>
      <c r="I14" s="90">
        <f t="shared" ref="I14:J14" si="41">T14</f>
        <v>0</v>
      </c>
      <c r="J14" s="90">
        <f t="shared" si="41"/>
        <v>0</v>
      </c>
      <c r="O14" s="50">
        <v>0</v>
      </c>
      <c r="P14" s="50">
        <f t="shared" ref="P14:Q14" si="42">O14/1.2</f>
        <v>0</v>
      </c>
      <c r="Q14" s="50">
        <f t="shared" si="42"/>
        <v>0</v>
      </c>
      <c r="R14" s="58">
        <v>0</v>
      </c>
      <c r="S14" s="58"/>
    </row>
    <row r="15" spans="1:35">
      <c r="A15" s="90">
        <f t="shared" si="0"/>
        <v>0</v>
      </c>
      <c r="B15" s="90">
        <f t="shared" si="1"/>
        <v>0</v>
      </c>
      <c r="C15" s="90">
        <f t="shared" ref="C15:D15" si="43">B15*1.2</f>
        <v>0</v>
      </c>
      <c r="D15" s="90">
        <f t="shared" si="43"/>
        <v>0</v>
      </c>
      <c r="E15" s="91">
        <f t="shared" si="3"/>
        <v>0</v>
      </c>
      <c r="F15" s="90" t="e">
        <f t="shared" si="4"/>
        <v>#DIV/0!</v>
      </c>
      <c r="G15" s="90" t="e">
        <f t="shared" si="5"/>
        <v>#DIV/0!</v>
      </c>
      <c r="H15" s="90" t="e">
        <f t="shared" si="6"/>
        <v>#DIV/0!</v>
      </c>
      <c r="I15" s="90">
        <f t="shared" ref="I15:J15" si="44">T15</f>
        <v>0</v>
      </c>
      <c r="J15" s="90">
        <f t="shared" si="44"/>
        <v>0</v>
      </c>
      <c r="O15" s="50">
        <v>0</v>
      </c>
      <c r="P15" s="50">
        <f t="shared" ref="P15:Q15" si="45">O15/1.2</f>
        <v>0</v>
      </c>
      <c r="Q15" s="50">
        <f t="shared" si="45"/>
        <v>0</v>
      </c>
      <c r="R15" s="58">
        <v>0</v>
      </c>
      <c r="S15" s="58"/>
    </row>
    <row r="16" spans="1:35">
      <c r="A16" s="90">
        <f t="shared" si="0"/>
        <v>0</v>
      </c>
      <c r="B16" s="90">
        <f t="shared" si="1"/>
        <v>0</v>
      </c>
      <c r="C16" s="90">
        <f t="shared" ref="C16:D16" si="46">B16*1.2</f>
        <v>0</v>
      </c>
      <c r="D16" s="90">
        <f t="shared" si="46"/>
        <v>0</v>
      </c>
      <c r="E16" s="91">
        <f t="shared" si="3"/>
        <v>0</v>
      </c>
      <c r="F16" s="90" t="e">
        <f t="shared" si="4"/>
        <v>#DIV/0!</v>
      </c>
      <c r="G16" s="90" t="e">
        <f t="shared" si="5"/>
        <v>#DIV/0!</v>
      </c>
      <c r="H16" s="90" t="e">
        <f t="shared" si="6"/>
        <v>#DIV/0!</v>
      </c>
      <c r="I16" s="90">
        <f t="shared" ref="I16:J16" si="47">T16</f>
        <v>0</v>
      </c>
      <c r="J16" s="90">
        <f t="shared" si="47"/>
        <v>0</v>
      </c>
      <c r="O16" s="50">
        <v>0</v>
      </c>
      <c r="P16" s="50">
        <f t="shared" ref="P16:Q16" si="48">O16/1.2</f>
        <v>0</v>
      </c>
      <c r="Q16" s="50">
        <f t="shared" si="48"/>
        <v>0</v>
      </c>
      <c r="R16" s="58">
        <v>0</v>
      </c>
      <c r="S16" s="58"/>
    </row>
    <row r="17" spans="1:35">
      <c r="A17" s="90">
        <f t="shared" si="0"/>
        <v>0</v>
      </c>
      <c r="B17" s="90">
        <f t="shared" si="1"/>
        <v>0</v>
      </c>
      <c r="C17" s="90">
        <f t="shared" ref="C17:D17" si="49">B17*1.2</f>
        <v>0</v>
      </c>
      <c r="D17" s="90">
        <f t="shared" si="49"/>
        <v>0</v>
      </c>
      <c r="E17" s="91">
        <f t="shared" si="3"/>
        <v>0</v>
      </c>
      <c r="F17" s="90" t="e">
        <f t="shared" si="4"/>
        <v>#DIV/0!</v>
      </c>
      <c r="G17" s="90" t="e">
        <f t="shared" si="5"/>
        <v>#DIV/0!</v>
      </c>
      <c r="H17" s="90" t="e">
        <f t="shared" si="6"/>
        <v>#DIV/0!</v>
      </c>
      <c r="I17" s="90">
        <f t="shared" ref="I17:J17" si="50">T17</f>
        <v>0</v>
      </c>
      <c r="J17" s="90">
        <f t="shared" si="50"/>
        <v>0</v>
      </c>
      <c r="O17" s="50">
        <v>0</v>
      </c>
      <c r="P17" s="50">
        <f t="shared" ref="P17:Q17" si="51">O17/1.2</f>
        <v>0</v>
      </c>
      <c r="Q17" s="50">
        <f t="shared" si="51"/>
        <v>0</v>
      </c>
      <c r="R17" s="58">
        <v>0</v>
      </c>
      <c r="S17" s="58"/>
    </row>
    <row r="18" spans="1:35">
      <c r="A18" s="90">
        <f t="shared" si="0"/>
        <v>0</v>
      </c>
      <c r="B18" s="90">
        <f t="shared" si="1"/>
        <v>0</v>
      </c>
      <c r="C18" s="90">
        <f t="shared" ref="C18:D18" si="52">B18*1.2</f>
        <v>0</v>
      </c>
      <c r="D18" s="90">
        <f t="shared" si="52"/>
        <v>0</v>
      </c>
      <c r="E18" s="91">
        <f t="shared" si="3"/>
        <v>0</v>
      </c>
      <c r="F18" s="90" t="e">
        <f t="shared" si="4"/>
        <v>#DIV/0!</v>
      </c>
      <c r="G18" s="90" t="e">
        <f t="shared" si="5"/>
        <v>#DIV/0!</v>
      </c>
      <c r="H18" s="90" t="e">
        <f t="shared" si="6"/>
        <v>#DIV/0!</v>
      </c>
      <c r="I18" s="90">
        <f t="shared" ref="I18:J18" si="53">T18</f>
        <v>0</v>
      </c>
      <c r="J18" s="90">
        <f t="shared" si="53"/>
        <v>0</v>
      </c>
      <c r="O18" s="50">
        <v>0</v>
      </c>
      <c r="P18" s="50">
        <f t="shared" ref="P18:Q18" si="54">O18/1.2</f>
        <v>0</v>
      </c>
      <c r="Q18" s="50">
        <f t="shared" si="54"/>
        <v>0</v>
      </c>
      <c r="R18" s="58">
        <v>0</v>
      </c>
      <c r="S18" s="58"/>
    </row>
    <row r="19" spans="1:35">
      <c r="A19" s="90">
        <f t="shared" si="0"/>
        <v>0</v>
      </c>
      <c r="B19" s="90">
        <f t="shared" si="1"/>
        <v>0</v>
      </c>
      <c r="C19" s="90">
        <f t="shared" ref="C19:D19" si="55">B19*1.2</f>
        <v>0</v>
      </c>
      <c r="D19" s="90">
        <f t="shared" si="55"/>
        <v>0</v>
      </c>
      <c r="E19" s="91">
        <f t="shared" si="3"/>
        <v>0</v>
      </c>
      <c r="F19" s="90" t="e">
        <f t="shared" si="4"/>
        <v>#DIV/0!</v>
      </c>
      <c r="G19" s="90" t="e">
        <f t="shared" si="5"/>
        <v>#DIV/0!</v>
      </c>
      <c r="H19" s="90" t="e">
        <f t="shared" si="6"/>
        <v>#DIV/0!</v>
      </c>
      <c r="I19" s="90">
        <f t="shared" ref="I19:J19" si="56">T19</f>
        <v>0</v>
      </c>
      <c r="J19" s="90">
        <f t="shared" si="56"/>
        <v>0</v>
      </c>
      <c r="O19" s="1">
        <v>0</v>
      </c>
      <c r="P19" s="1">
        <f t="shared" ref="P19:Q19" si="57">O19/1.2</f>
        <v>0</v>
      </c>
      <c r="Q19" s="1">
        <f t="shared" si="57"/>
        <v>0</v>
      </c>
      <c r="R19" s="58">
        <v>0</v>
      </c>
      <c r="S19" s="58"/>
    </row>
    <row r="20" spans="1:35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</row>
    <row r="21" spans="1:35" ht="15.75" customHeight="1">
      <c r="A21" s="3"/>
      <c r="B21" s="3"/>
      <c r="C21" s="3"/>
      <c r="D21" s="3"/>
      <c r="E21" s="3"/>
      <c r="F21" s="98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</row>
    <row r="22" spans="1:35" ht="15.75" customHeight="1">
      <c r="A22" s="3"/>
      <c r="B22" s="3"/>
      <c r="C22" s="3"/>
      <c r="D22" s="3"/>
      <c r="E22" s="3"/>
      <c r="F22" s="72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</row>
    <row r="23" spans="1:35" ht="15.75" customHeight="1">
      <c r="A23" s="3"/>
      <c r="B23" s="3"/>
      <c r="C23" s="3" t="s">
        <v>89</v>
      </c>
      <c r="D23" s="3"/>
      <c r="E23" s="47"/>
      <c r="F23" s="5" t="s">
        <v>90</v>
      </c>
      <c r="G23" s="5"/>
      <c r="H23" s="3"/>
      <c r="I23" s="3">
        <f>G23*9500</f>
        <v>0</v>
      </c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</row>
    <row r="24" spans="1:35" ht="15.75" customHeight="1">
      <c r="A24" s="3"/>
      <c r="B24" s="3"/>
      <c r="C24" s="3" t="s">
        <v>80</v>
      </c>
      <c r="D24" s="3"/>
      <c r="E24" s="3"/>
      <c r="F24" s="5" t="s">
        <v>91</v>
      </c>
      <c r="G24" s="5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</row>
    <row r="25" spans="1:35" ht="15.75" customHeight="1">
      <c r="A25" s="3"/>
      <c r="B25" s="3"/>
      <c r="C25" s="3"/>
      <c r="D25" s="3"/>
      <c r="E25" s="3"/>
      <c r="F25" s="99" t="s">
        <v>92</v>
      </c>
      <c r="G25" s="99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</row>
    <row r="26" spans="1:35" ht="15.75" customHeight="1">
      <c r="A26" s="3"/>
      <c r="B26" s="3"/>
      <c r="C26" s="3"/>
      <c r="D26" s="3"/>
      <c r="E26" s="3"/>
      <c r="F26" s="5"/>
      <c r="G26" s="5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</row>
    <row r="27" spans="1:35" ht="15.75" customHeight="1">
      <c r="A27" s="3"/>
      <c r="B27" s="3"/>
      <c r="C27" s="3"/>
      <c r="D27" s="3"/>
      <c r="E27" s="3"/>
      <c r="F27" s="5" t="s">
        <v>93</v>
      </c>
      <c r="G27" s="5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</row>
    <row r="28" spans="1:35" ht="15.75" customHeight="1">
      <c r="A28" s="3"/>
      <c r="B28" s="3"/>
      <c r="C28" s="3"/>
      <c r="D28" s="3"/>
      <c r="E28" s="3"/>
      <c r="F28" s="5" t="s">
        <v>94</v>
      </c>
      <c r="G28" s="5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</row>
    <row r="29" spans="1:35" ht="15.75" customHeight="1">
      <c r="A29" s="3"/>
      <c r="B29" s="3"/>
      <c r="C29" s="3"/>
      <c r="D29" s="3"/>
      <c r="E29" s="3"/>
      <c r="F29" s="5" t="s">
        <v>95</v>
      </c>
      <c r="G29" s="5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</row>
    <row r="30" spans="1:35" ht="15.75" customHeight="1">
      <c r="A30" s="3"/>
      <c r="B30" s="3"/>
      <c r="C30" s="72"/>
      <c r="E30" s="3"/>
      <c r="F30" s="5" t="s">
        <v>96</v>
      </c>
      <c r="G30" s="5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</row>
    <row r="31" spans="1:35" ht="15.75" customHeight="1">
      <c r="A31" s="3"/>
      <c r="B31" s="3"/>
      <c r="E31" s="3"/>
      <c r="F31" s="99" t="s">
        <v>97</v>
      </c>
      <c r="G31" s="99">
        <f>SUM(G27:G30)</f>
        <v>0</v>
      </c>
      <c r="H31" s="3"/>
      <c r="I31" s="3" t="e">
        <f>I23/G31</f>
        <v>#DIV/0!</v>
      </c>
      <c r="J31" s="3"/>
      <c r="K31" s="3"/>
      <c r="L31" s="3"/>
      <c r="M31" s="3"/>
      <c r="N31" s="3"/>
      <c r="O31" s="3"/>
      <c r="P31" s="3"/>
      <c r="Q31" s="41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</row>
    <row r="32" spans="1:35" ht="15.75" customHeight="1">
      <c r="A32" s="3"/>
      <c r="B32" s="3"/>
      <c r="E32" s="3"/>
      <c r="F32" s="5" t="s">
        <v>90</v>
      </c>
      <c r="G32" s="5"/>
      <c r="H32" s="3" t="e">
        <f>G31/G32</f>
        <v>#DIV/0!</v>
      </c>
      <c r="I32" s="3" t="s">
        <v>55</v>
      </c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</row>
    <row r="33" spans="1:35" ht="15.75" customHeight="1">
      <c r="A33" s="3"/>
      <c r="B33" s="3"/>
      <c r="E33" s="3"/>
      <c r="F33" s="5" t="s">
        <v>98</v>
      </c>
      <c r="G33" s="5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</row>
    <row r="34" spans="1:35" ht="15.75" customHeight="1">
      <c r="A34" s="3"/>
      <c r="B34" s="3"/>
      <c r="E34" s="3"/>
      <c r="F34" s="99" t="s">
        <v>70</v>
      </c>
      <c r="G34" s="99">
        <f>G31*G33</f>
        <v>0</v>
      </c>
      <c r="H34" s="3" t="e">
        <f>G34/D27</f>
        <v>#DIV/0!</v>
      </c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</row>
    <row r="35" spans="1:35" ht="15.75" customHeight="1">
      <c r="A35" s="3"/>
      <c r="B35" s="3"/>
      <c r="E35" s="3"/>
      <c r="F35" s="99" t="s">
        <v>71</v>
      </c>
      <c r="G35" s="99">
        <f>G34*90%</f>
        <v>0</v>
      </c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</row>
    <row r="36" spans="1:35" ht="15.75" customHeight="1">
      <c r="A36" s="3"/>
      <c r="B36" s="3"/>
      <c r="E36" s="3"/>
      <c r="F36" s="99" t="s">
        <v>72</v>
      </c>
      <c r="G36" s="99">
        <f>G34*80%</f>
        <v>0</v>
      </c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</row>
    <row r="37" spans="1:35" ht="15.75" customHeight="1"/>
    <row r="38" spans="1:35" ht="15.75" customHeight="1">
      <c r="P38" s="3"/>
      <c r="Q38" s="3"/>
      <c r="R38" s="3"/>
      <c r="S38" s="3"/>
      <c r="T38" s="3"/>
    </row>
    <row r="39" spans="1:35" ht="15.75" customHeight="1">
      <c r="P39" s="3"/>
      <c r="Q39" s="3"/>
      <c r="R39" s="3"/>
      <c r="S39" s="3"/>
      <c r="T39" s="3"/>
    </row>
    <row r="40" spans="1:35" ht="15.75" customHeight="1">
      <c r="P40" s="3"/>
      <c r="Q40" s="3"/>
      <c r="R40" s="3"/>
      <c r="S40" s="3"/>
      <c r="T40" s="3"/>
    </row>
    <row r="41" spans="1:35" ht="15.75" customHeight="1">
      <c r="P41" s="3"/>
      <c r="Q41" s="3"/>
      <c r="R41" s="3"/>
      <c r="S41" s="3"/>
      <c r="T41" s="3"/>
    </row>
    <row r="42" spans="1:35" ht="15.75" customHeight="1">
      <c r="P42" s="3"/>
      <c r="Q42" s="3"/>
      <c r="R42" s="3"/>
      <c r="S42" s="3"/>
      <c r="T42" s="3"/>
    </row>
    <row r="43" spans="1:35" ht="15.75" customHeight="1">
      <c r="P43" s="3"/>
      <c r="Q43" s="41"/>
      <c r="R43" s="3"/>
      <c r="S43" s="3"/>
      <c r="T43" s="3"/>
    </row>
    <row r="44" spans="1:35" ht="15.75" customHeight="1">
      <c r="P44" s="3"/>
      <c r="Q44" s="3"/>
      <c r="R44" s="3"/>
      <c r="S44" s="3"/>
      <c r="T44" s="3"/>
    </row>
    <row r="45" spans="1:35" ht="15.75" customHeight="1">
      <c r="P45" s="3"/>
      <c r="Q45" s="3"/>
      <c r="R45" s="3"/>
      <c r="S45" s="3"/>
      <c r="T45" s="3"/>
    </row>
    <row r="46" spans="1:35" ht="15.75" customHeight="1">
      <c r="P46" s="3"/>
      <c r="Q46" s="3"/>
      <c r="R46" s="3"/>
      <c r="S46" s="3"/>
      <c r="T46" s="3"/>
    </row>
    <row r="47" spans="1:35" ht="15.75" customHeight="1"/>
    <row r="48" spans="1:35" ht="15.75" customHeight="1"/>
    <row r="49" spans="16:20" ht="15.75" customHeight="1">
      <c r="P49" s="3"/>
      <c r="Q49" s="3"/>
      <c r="R49" s="3"/>
      <c r="S49" s="3"/>
      <c r="T49" s="3"/>
    </row>
    <row r="50" spans="16:20" ht="15.75" customHeight="1">
      <c r="P50" s="3"/>
      <c r="Q50" s="3"/>
      <c r="R50" s="3"/>
      <c r="S50" s="3"/>
      <c r="T50" s="3"/>
    </row>
    <row r="51" spans="16:20" ht="15.75" customHeight="1">
      <c r="P51" s="3"/>
      <c r="Q51" s="3"/>
      <c r="R51" s="3"/>
      <c r="S51" s="3"/>
      <c r="T51" s="3"/>
    </row>
    <row r="52" spans="16:20" ht="15.75" customHeight="1">
      <c r="P52" s="3"/>
      <c r="Q52" s="3"/>
      <c r="R52" s="3"/>
      <c r="S52" s="3"/>
      <c r="T52" s="3"/>
    </row>
    <row r="53" spans="16:20" ht="15.75" customHeight="1">
      <c r="P53" s="3"/>
      <c r="Q53" s="41"/>
      <c r="R53" s="3"/>
      <c r="S53" s="3"/>
      <c r="T53" s="3"/>
    </row>
    <row r="54" spans="16:20" ht="15.75" customHeight="1">
      <c r="P54" s="3"/>
      <c r="Q54" s="3"/>
      <c r="R54" s="3"/>
      <c r="S54" s="3"/>
      <c r="T54" s="3"/>
    </row>
    <row r="55" spans="16:20" ht="15.75" customHeight="1">
      <c r="P55" s="3"/>
      <c r="Q55" s="3"/>
      <c r="R55" s="3"/>
      <c r="S55" s="3"/>
      <c r="T55" s="3"/>
    </row>
    <row r="56" spans="16:20" ht="15.75" customHeight="1">
      <c r="P56" s="3"/>
      <c r="Q56" s="3"/>
      <c r="R56" s="3"/>
      <c r="S56" s="3"/>
      <c r="T56" s="3"/>
    </row>
    <row r="57" spans="16:20" ht="15.75" customHeight="1"/>
    <row r="58" spans="16:20" ht="15.75" customHeight="1"/>
    <row r="59" spans="16:20" ht="15.75" customHeight="1"/>
    <row r="60" spans="16:20" ht="15.75" customHeight="1"/>
    <row r="61" spans="16:20" ht="15.75" customHeight="1"/>
    <row r="62" spans="16:20" ht="15.75" customHeight="1"/>
    <row r="63" spans="16:20" ht="15.75" customHeight="1"/>
    <row r="64" spans="16:20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ageMargins left="0.70866141732283472" right="0.70866141732283472" top="0.74803149606299213" bottom="0.74803149606299213" header="0" footer="0"/>
  <pageSetup paperSize="9" scale="80"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1:A1000"/>
  <sheetViews>
    <sheetView topLeftCell="A4" zoomScale="40" zoomScaleNormal="40" workbookViewId="0"/>
  </sheetViews>
  <sheetFormatPr defaultColWidth="14.42578125" defaultRowHeight="15" customHeight="1"/>
  <cols>
    <col min="1" max="26" width="8.7109375" customWidth="1"/>
  </cols>
  <sheetData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9" customHeight="1"/>
    <row r="34" ht="15.75" hidden="1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ageMargins left="0.7" right="0.7" top="0.75" bottom="0.75" header="0" footer="0"/>
  <pageSetup orientation="landscape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1:A1000"/>
  <sheetViews>
    <sheetView zoomScale="55" zoomScaleNormal="55" workbookViewId="0"/>
  </sheetViews>
  <sheetFormatPr defaultColWidth="14.42578125" defaultRowHeight="15" customHeight="1"/>
  <cols>
    <col min="1" max="26" width="8.7109375" customWidth="1"/>
  </cols>
  <sheetData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ageMargins left="0.7" right="0.7" top="0.75" bottom="0.75" header="0" footer="0"/>
  <pageSetup orientation="landscape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1:A1000"/>
  <sheetViews>
    <sheetView workbookViewId="0"/>
  </sheetViews>
  <sheetFormatPr defaultColWidth="14.42578125" defaultRowHeight="15" customHeight="1"/>
  <cols>
    <col min="1" max="26" width="8.7109375" customWidth="1"/>
  </cols>
  <sheetData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ageMargins left="0.7" right="0.7" top="0.75" bottom="0.75" header="0" footer="0"/>
  <pageSetup orientation="landscape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1:A1000"/>
  <sheetViews>
    <sheetView workbookViewId="0"/>
  </sheetViews>
  <sheetFormatPr defaultColWidth="14.42578125" defaultRowHeight="15" customHeight="1"/>
  <cols>
    <col min="1" max="26" width="8.7109375" customWidth="1"/>
  </cols>
  <sheetData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ageMargins left="0.7" right="0.7" top="0.75" bottom="0.75" header="0" footer="0"/>
  <pageSetup orientation="landscape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H6:N1000"/>
  <sheetViews>
    <sheetView workbookViewId="0"/>
  </sheetViews>
  <sheetFormatPr defaultColWidth="14.42578125" defaultRowHeight="15" customHeight="1"/>
  <cols>
    <col min="1" max="26" width="8.7109375" customWidth="1"/>
  </cols>
  <sheetData>
    <row r="6" spans="8:10">
      <c r="H6" s="50">
        <v>14.6</v>
      </c>
      <c r="I6" s="50">
        <v>9.5</v>
      </c>
      <c r="J6" s="100">
        <f t="shared" ref="J6:J11" si="0">I6*H6</f>
        <v>138.69999999999999</v>
      </c>
    </row>
    <row r="7" spans="8:10">
      <c r="H7" s="50">
        <v>10.1</v>
      </c>
      <c r="I7" s="50">
        <v>10.3</v>
      </c>
      <c r="J7" s="100">
        <f t="shared" si="0"/>
        <v>104.03</v>
      </c>
    </row>
    <row r="8" spans="8:10">
      <c r="H8" s="50">
        <v>8.11</v>
      </c>
      <c r="I8" s="50">
        <v>10</v>
      </c>
      <c r="J8" s="100">
        <f t="shared" si="0"/>
        <v>81.099999999999994</v>
      </c>
    </row>
    <row r="9" spans="8:10">
      <c r="H9" s="50">
        <v>3.2</v>
      </c>
      <c r="I9" s="50">
        <v>3.7</v>
      </c>
      <c r="J9" s="100">
        <f t="shared" si="0"/>
        <v>11.840000000000002</v>
      </c>
    </row>
    <row r="10" spans="8:10">
      <c r="H10" s="50">
        <v>3.2</v>
      </c>
      <c r="I10" s="50">
        <v>5.3</v>
      </c>
      <c r="J10" s="100">
        <f t="shared" si="0"/>
        <v>16.96</v>
      </c>
    </row>
    <row r="11" spans="8:10">
      <c r="H11" s="50">
        <v>2.9</v>
      </c>
      <c r="I11" s="50">
        <v>8.5</v>
      </c>
      <c r="J11" s="100">
        <f t="shared" si="0"/>
        <v>24.65</v>
      </c>
    </row>
    <row r="12" spans="8:10">
      <c r="J12" s="100" t="str">
        <f ca="1">SUM(J6:J15)</f>
        <v>#REF!</v>
      </c>
    </row>
    <row r="15" spans="8:10">
      <c r="H15" s="50">
        <v>10.199999999999999</v>
      </c>
      <c r="I15" s="50">
        <v>10.1</v>
      </c>
      <c r="J15" s="100">
        <f t="shared" ref="J15:J16" si="1">I15*H15</f>
        <v>103.02</v>
      </c>
    </row>
    <row r="16" spans="8:10">
      <c r="H16" s="50">
        <v>9.8000000000000007</v>
      </c>
      <c r="I16" s="50">
        <v>3.6</v>
      </c>
      <c r="J16" s="100">
        <f t="shared" si="1"/>
        <v>35.28</v>
      </c>
    </row>
    <row r="17" spans="8:14">
      <c r="J17" s="100" t="str">
        <f ca="1">J12+J16</f>
        <v>#REF!</v>
      </c>
      <c r="L17" s="100"/>
    </row>
    <row r="18" spans="8:14">
      <c r="J18" s="100"/>
    </row>
    <row r="20" spans="8:14">
      <c r="J20" s="100"/>
    </row>
    <row r="21" spans="8:14" ht="15.75" customHeight="1"/>
    <row r="22" spans="8:14" ht="15.75" customHeight="1">
      <c r="H22" s="50">
        <v>58.55</v>
      </c>
      <c r="I22" s="101">
        <f>H22*10.764</f>
        <v>630.23219999999992</v>
      </c>
      <c r="M22" s="50">
        <v>480</v>
      </c>
    </row>
    <row r="23" spans="8:14" ht="15.75" customHeight="1">
      <c r="I23" s="101"/>
      <c r="M23" s="50">
        <v>35</v>
      </c>
    </row>
    <row r="24" spans="8:14" ht="15.75" customHeight="1">
      <c r="M24" s="50">
        <f>SUM(M22:M23)</f>
        <v>515</v>
      </c>
      <c r="N24" s="50">
        <f>M24*1.35</f>
        <v>695.25</v>
      </c>
    </row>
    <row r="25" spans="8:14" ht="15.75" customHeight="1"/>
    <row r="26" spans="8:14" ht="15.75" customHeight="1"/>
    <row r="27" spans="8:14" ht="15.75" customHeight="1"/>
    <row r="28" spans="8:14" ht="15.75" customHeight="1"/>
    <row r="29" spans="8:14" ht="15.75" customHeight="1"/>
    <row r="30" spans="8:14" ht="15.75" customHeight="1"/>
    <row r="31" spans="8:14" ht="15.75" customHeight="1"/>
    <row r="32" spans="8:14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ageMargins left="0.7" right="0.7" top="0.75" bottom="0.75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Depreciation</vt:lpstr>
      <vt:lpstr>Sale plan</vt:lpstr>
      <vt:lpstr>Calculation</vt:lpstr>
      <vt:lpstr>20-20</vt:lpstr>
      <vt:lpstr>Sheet1</vt:lpstr>
      <vt:lpstr>Sheet2</vt:lpstr>
      <vt:lpstr>Sheet3</vt:lpstr>
      <vt:lpstr>Sheet5</vt:lpstr>
      <vt:lpstr>Sheet4</vt:lpstr>
      <vt:lpstr>MB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Windows User</cp:lastModifiedBy>
  <dcterms:created xsi:type="dcterms:W3CDTF">2018-02-17T10:36:41Z</dcterms:created>
  <dcterms:modified xsi:type="dcterms:W3CDTF">2023-12-01T09:57:20Z</dcterms:modified>
</cp:coreProperties>
</file>