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tish Khimji Gala\"/>
    </mc:Choice>
  </mc:AlternateContent>
  <xr:revisionPtr revIDLastSave="0" documentId="13_ncr:1_{9C2F7C6E-66BE-47E3-B212-710F14588D4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P25" i="4"/>
  <c r="P23" i="4"/>
  <c r="P22" i="4"/>
  <c r="F18" i="4" l="1"/>
  <c r="H20" i="4"/>
  <c r="J27" i="4"/>
  <c r="J26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<sst xmlns="http://schemas.openxmlformats.org/spreadsheetml/2006/main" count="152" uniqueCount="30">
  <si>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</si>
  <si>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</si>
  <si>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</si>
  <si>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</si>
  <si>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</si>
  <si>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</si>
  <si>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</si>
  <si>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</si>
  <si>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</si>
  <si>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</si>
  <si>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</si>
  <si>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</si>
  <si>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</si>
  <si>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5, 2nd floor, gananath chsl, senapati bapat marg, dadar west</t>
  </si>
  <si>
    <t>bua</t>
  </si>
  <si>
    <t>agreemtn - 17.01.2019</t>
  </si>
  <si>
    <t>av</t>
  </si>
  <si>
    <t>sd</t>
  </si>
  <si>
    <t>rd</t>
  </si>
  <si>
    <t>bv</t>
  </si>
  <si>
    <t>rate</t>
  </si>
  <si>
    <t>fmv</t>
  </si>
  <si>
    <t>45000 to 50000 on ca</t>
  </si>
  <si>
    <t>used for commercial purpose</t>
  </si>
  <si>
    <t>mca</t>
  </si>
  <si>
    <t>office</t>
  </si>
  <si>
    <t xml:space="preserve">mezzannine </t>
  </si>
  <si>
    <t>mezzannine floor not considered for valuation,.</t>
  </si>
  <si>
    <t>flat</t>
  </si>
  <si>
    <t>yo c- 1980 - previous reprot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</si>
</sst>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516549</xdr:colOff>
      <xdr:row>50</xdr:row>
      <xdr:rowOff>20318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6E129-F173-4D8A-89F6-563FFEBC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756549" cy="9088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459476</xdr:colOff>
      <xdr:row>50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312367-AC4B-422A-8CC6-72439972C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09076" cy="8411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345160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5B23C3-B0E1-42FC-8B95-0DEC89EF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94760" cy="8030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268779</xdr:colOff>
      <xdr:row>44</xdr:row>
      <xdr:rowOff>77307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9029A-3C0F-4088-AD40-A4C061BB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99179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516464</xdr:colOff>
      <xdr:row>44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10512-9491-4D36-BF2A-031E00EF4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146864" cy="7173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27</xdr:col>
      <xdr:colOff>125629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A0B3E-6706-43F4-838E-94F1DA956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927229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4" sqref="E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180</v>
      </c>
      <c r="C2" s="4">
        <f>B2*1.2</f>
        <v>216</v>
      </c>
      <c r="D2" s="4">
        <f t="shared" ref="D2:D13" si="2">C2*1.2</f>
        <v>259.2</v>
      </c>
      <c r="E2" s="5">
        <f t="shared" ref="E2:E13" si="3">R2</f>
        <v>6500000</v>
      </c>
      <c r="F2" s="15">
        <f t="shared" ref="F2:F13" si="4">ROUND((E2/B2),0)</f>
        <v>36111</v>
      </c>
      <c r="G2" s="10">
        <f t="shared" ref="G2:G13" si="5">ROUND((E2/C2),0)</f>
        <v>30093</v>
      </c>
      <c r="H2" s="10">
        <f t="shared" ref="H2:H13" si="6">ROUND((E2/D2),0)</f>
        <v>25077</v>
      </c>
      <c r="I2" s="4" t="e">
        <f>#REF!</f>
        <v>#REF!</v>
      </c>
      <c r="J2" s="4" t="str">
        <f t="shared" ref="J2:J13" si="7">S2</f>
        <v>flat</v>
      </c>
      <c r="O2">
        <v>0</v>
      </c>
      <c r="P2">
        <f t="shared" ref="P2:P12" si="8">O2/1.2</f>
        <v>0</v>
      </c>
      <c r="Q2">
        <v>180</v>
      </c>
      <c r="R2" s="2">
        <v>6500000</v>
      </c>
      <c r="S2" s="8" t="s">
        <v>28</v>
      </c>
      <c r="T2" s="8"/>
    </row>
    <row r="3" spans="1:20" x14ac:dyDescent="0.25">
      <c r="A3" s="4">
        <f t="shared" si="0"/>
        <v>0</v>
      </c>
      <c r="B3" s="4">
        <f t="shared" si="1"/>
        <v>255</v>
      </c>
      <c r="C3" s="4">
        <f t="shared" ref="C3:C15" si="9">B3*1.2</f>
        <v>306</v>
      </c>
      <c r="D3" s="4">
        <f t="shared" si="2"/>
        <v>367.2</v>
      </c>
      <c r="E3" s="5">
        <f t="shared" si="3"/>
        <v>8500000</v>
      </c>
      <c r="F3" s="15">
        <f t="shared" si="4"/>
        <v>33333</v>
      </c>
      <c r="G3" s="10">
        <f t="shared" si="5"/>
        <v>27778</v>
      </c>
      <c r="H3" s="10">
        <f t="shared" si="6"/>
        <v>23148</v>
      </c>
      <c r="I3" s="4" t="e">
        <f>#REF!</f>
        <v>#REF!</v>
      </c>
      <c r="J3" s="4" t="str">
        <f t="shared" si="7"/>
        <v>flat</v>
      </c>
      <c r="O3">
        <v>0</v>
      </c>
      <c r="P3">
        <v>306</v>
      </c>
      <c r="Q3">
        <f t="shared" ref="Q3:Q12" si="10">P3/1.2</f>
        <v>255</v>
      </c>
      <c r="R3" s="2">
        <v>8500000</v>
      </c>
      <c r="S3" s="8" t="s">
        <v>28</v>
      </c>
      <c r="T3" s="8"/>
    </row>
    <row r="4" spans="1:20" x14ac:dyDescent="0.25">
      <c r="A4" s="4">
        <f t="shared" si="0"/>
        <v>0</v>
      </c>
      <c r="B4" s="4">
        <f t="shared" si="1"/>
        <v>216.66666666666669</v>
      </c>
      <c r="C4" s="4">
        <f t="shared" si="9"/>
        <v>260</v>
      </c>
      <c r="D4" s="4">
        <f t="shared" si="2"/>
        <v>312</v>
      </c>
      <c r="E4" s="5">
        <f t="shared" si="3"/>
        <v>7500000</v>
      </c>
      <c r="F4" s="15">
        <f t="shared" si="4"/>
        <v>34615</v>
      </c>
      <c r="G4" s="10">
        <f t="shared" si="5"/>
        <v>28846</v>
      </c>
      <c r="H4" s="10">
        <f t="shared" si="6"/>
        <v>24038</v>
      </c>
      <c r="I4" s="10" t="e">
        <f>#REF!</f>
        <v>#REF!</v>
      </c>
      <c r="J4" s="10" t="str">
        <f t="shared" si="7"/>
        <v>flat</v>
      </c>
      <c r="O4">
        <v>0</v>
      </c>
      <c r="P4">
        <v>260</v>
      </c>
      <c r="Q4">
        <f t="shared" si="10"/>
        <v>216.66666666666669</v>
      </c>
      <c r="R4" s="2">
        <v>7500000</v>
      </c>
      <c r="S4" s="8" t="s">
        <v>28</v>
      </c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5">
        <f t="shared" si="3"/>
        <v>6600000</v>
      </c>
      <c r="F5" s="10">
        <f t="shared" si="4"/>
        <v>29333</v>
      </c>
      <c r="G5" s="10">
        <f t="shared" si="5"/>
        <v>24444</v>
      </c>
      <c r="H5" s="10">
        <f t="shared" si="6"/>
        <v>20370</v>
      </c>
      <c r="I5" s="10" t="e">
        <f>#REF!</f>
        <v>#REF!</v>
      </c>
      <c r="J5" s="10" t="str">
        <f t="shared" si="7"/>
        <v>flat</v>
      </c>
      <c r="O5">
        <v>0</v>
      </c>
      <c r="P5">
        <f t="shared" si="8"/>
        <v>0</v>
      </c>
      <c r="Q5">
        <v>225</v>
      </c>
      <c r="R5" s="2">
        <v>6600000</v>
      </c>
      <c r="S5" s="8" t="s">
        <v>28</v>
      </c>
      <c r="T5" s="8"/>
    </row>
    <row r="6" spans="1:20" x14ac:dyDescent="0.25">
      <c r="A6" s="4">
        <f t="shared" si="0"/>
        <v>0</v>
      </c>
      <c r="B6" s="4">
        <f t="shared" si="1"/>
        <v>210</v>
      </c>
      <c r="C6" s="4">
        <f t="shared" si="9"/>
        <v>252</v>
      </c>
      <c r="D6" s="4">
        <f t="shared" si="2"/>
        <v>302.39999999999998</v>
      </c>
      <c r="E6" s="5">
        <f t="shared" si="3"/>
        <v>10000000</v>
      </c>
      <c r="F6" s="10">
        <f t="shared" si="4"/>
        <v>47619</v>
      </c>
      <c r="G6" s="10">
        <f t="shared" si="5"/>
        <v>39683</v>
      </c>
      <c r="H6" s="10">
        <f t="shared" si="6"/>
        <v>33069</v>
      </c>
      <c r="I6" s="10" t="e">
        <f>#REF!</f>
        <v>#REF!</v>
      </c>
      <c r="J6" s="10" t="str">
        <f t="shared" si="7"/>
        <v>flat</v>
      </c>
      <c r="O6">
        <v>0</v>
      </c>
      <c r="P6">
        <f t="shared" si="8"/>
        <v>0</v>
      </c>
      <c r="Q6">
        <v>210</v>
      </c>
      <c r="R6" s="2">
        <v>10000000</v>
      </c>
      <c r="S6" s="8" t="s">
        <v>28</v>
      </c>
      <c r="T6" s="8"/>
    </row>
    <row r="7" spans="1:20" x14ac:dyDescent="0.25">
      <c r="A7" s="4">
        <f t="shared" si="0"/>
        <v>0</v>
      </c>
      <c r="B7" s="4">
        <f t="shared" si="1"/>
        <v>255</v>
      </c>
      <c r="C7" s="4">
        <f t="shared" si="9"/>
        <v>306</v>
      </c>
      <c r="D7" s="4">
        <f t="shared" si="2"/>
        <v>367.2</v>
      </c>
      <c r="E7" s="5">
        <f t="shared" si="3"/>
        <v>14100000</v>
      </c>
      <c r="F7" s="10">
        <f t="shared" si="4"/>
        <v>55294</v>
      </c>
      <c r="G7" s="10">
        <f t="shared" si="5"/>
        <v>46078</v>
      </c>
      <c r="H7" s="10">
        <f t="shared" si="6"/>
        <v>38399</v>
      </c>
      <c r="I7" s="10" t="e">
        <f>#REF!</f>
        <v>#REF!</v>
      </c>
      <c r="J7" s="10" t="str">
        <f t="shared" si="7"/>
        <v>office</v>
      </c>
      <c r="O7">
        <v>0</v>
      </c>
      <c r="P7">
        <f t="shared" si="8"/>
        <v>0</v>
      </c>
      <c r="Q7">
        <v>255</v>
      </c>
      <c r="R7" s="2">
        <v>14100000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10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10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F16" s="8"/>
      <c r="G16" s="8"/>
      <c r="H16" s="8"/>
      <c r="I16" s="8"/>
      <c r="J16" s="8"/>
    </row>
    <row r="17" spans="6:24" x14ac:dyDescent="0.25">
      <c r="G17" t="s">
        <v>13</v>
      </c>
    </row>
    <row r="18" spans="6:24" x14ac:dyDescent="0.25">
      <c r="F18" s="7">
        <f>H18/1.2</f>
        <v>300</v>
      </c>
      <c r="G18" t="s">
        <v>14</v>
      </c>
      <c r="H18">
        <v>360</v>
      </c>
    </row>
    <row r="19" spans="6:24" x14ac:dyDescent="0.25">
      <c r="G19" t="s">
        <v>20</v>
      </c>
      <c r="H19">
        <v>35000</v>
      </c>
    </row>
    <row r="20" spans="6:24" x14ac:dyDescent="0.25">
      <c r="G20" t="s">
        <v>21</v>
      </c>
      <c r="H20">
        <f>H19*H18</f>
        <v>12600000</v>
      </c>
    </row>
    <row r="21" spans="6:24" x14ac:dyDescent="0.25">
      <c r="O21" t="s">
        <v>24</v>
      </c>
    </row>
    <row r="22" spans="6:24" x14ac:dyDescent="0.25">
      <c r="G22" s="6" t="s">
        <v>23</v>
      </c>
      <c r="H22" s="6"/>
      <c r="O22" t="s">
        <v>25</v>
      </c>
      <c r="P22">
        <f>9.92*30</f>
        <v>297.60000000000002</v>
      </c>
      <c r="Q22">
        <f>H18/P22</f>
        <v>1.2096774193548385</v>
      </c>
    </row>
    <row r="23" spans="6:24" x14ac:dyDescent="0.25">
      <c r="G23" t="s">
        <v>15</v>
      </c>
      <c r="I23" t="s">
        <v>16</v>
      </c>
      <c r="J23">
        <v>10500000</v>
      </c>
      <c r="O23" t="s">
        <v>26</v>
      </c>
      <c r="P23">
        <f>10.06*20.79</f>
        <v>209.1474</v>
      </c>
    </row>
    <row r="24" spans="6:24" x14ac:dyDescent="0.25">
      <c r="G24" t="s">
        <v>22</v>
      </c>
      <c r="I24" t="s">
        <v>17</v>
      </c>
      <c r="J24">
        <v>525000</v>
      </c>
      <c r="P24" s="11">
        <v>8.5299999999999994</v>
      </c>
      <c r="Q24" s="11"/>
      <c r="R24" s="13"/>
      <c r="T24" s="11"/>
      <c r="U24" s="11"/>
      <c r="V24" s="11"/>
      <c r="W24" s="11"/>
      <c r="X24" s="11"/>
    </row>
    <row r="25" spans="6:24" x14ac:dyDescent="0.25">
      <c r="G25" t="s">
        <v>29</v>
      </c>
      <c r="I25" t="s">
        <v>18</v>
      </c>
      <c r="J25">
        <v>30000</v>
      </c>
      <c r="P25" s="11">
        <f>P24+P23</f>
        <v>217.67740000000001</v>
      </c>
      <c r="Q25" s="14"/>
      <c r="R25" s="14"/>
      <c r="T25" s="14"/>
      <c r="U25" s="14"/>
      <c r="V25" s="11"/>
      <c r="W25" s="11"/>
      <c r="X25" s="11"/>
    </row>
    <row r="26" spans="6:24" x14ac:dyDescent="0.25">
      <c r="I26" t="s">
        <v>19</v>
      </c>
      <c r="J26">
        <f>SUM(J23:J25)</f>
        <v>11055000</v>
      </c>
      <c r="O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J27">
        <f>J26/360</f>
        <v>30708.333333333332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2023-12-05T07:09:58Z</dcterms:modified>
</cp:coreProperties>
</file>