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17.06.2022\Nirmala Hari Bandal\Shop\"/>
    </mc:Choice>
  </mc:AlternateContent>
  <xr:revisionPtr revIDLastSave="0" documentId="13_ncr:1_{90A552B6-0B75-47F7-B82F-B8EEA5D683D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</sheets>
  <calcPr calcId="191029"/>
</workbook>
</file>

<file path=xl/calcChain.xml><?xml version="1.0" encoding="utf-8"?>
<calcChain xmlns="http://schemas.openxmlformats.org/spreadsheetml/2006/main">
  <c r="D19" i="4" l="1"/>
  <c r="P4" i="4"/>
  <c r="P3" i="4"/>
  <c r="P2" i="4"/>
  <c r="D28" i="4" l="1"/>
  <c r="D22" i="4"/>
  <c r="D17" i="4"/>
  <c r="D18" i="4" s="1"/>
  <c r="D23" i="4" l="1"/>
  <c r="D24" i="4" s="1"/>
  <c r="D25" i="4" s="1"/>
  <c r="D29" i="4" s="1"/>
  <c r="D32" i="4" l="1"/>
  <c r="D31" i="4"/>
  <c r="D30" i="4"/>
  <c r="P8" i="4" l="1"/>
  <c r="Q8" i="4" s="1"/>
  <c r="P7" i="4"/>
  <c r="Q7" i="4" s="1"/>
  <c r="P6" i="4"/>
  <c r="Q6" i="4" s="1"/>
  <c r="P5" i="4"/>
  <c r="Q5" i="4" s="1"/>
  <c r="P9" i="4" l="1"/>
  <c r="Q9" i="4" s="1"/>
  <c r="P10" i="4"/>
  <c r="Q10" i="4" s="1"/>
  <c r="P11" i="4" l="1"/>
  <c r="Q11" i="4" s="1"/>
  <c r="J11" i="4" l="1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B11" i="4" l="1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3" i="4"/>
  <c r="F4" i="4"/>
  <c r="F5" i="4"/>
  <c r="F6" i="4"/>
  <c r="F2" i="4"/>
  <c r="B7" i="4"/>
  <c r="C7" i="4" s="1"/>
  <c r="D5" i="4" l="1"/>
  <c r="H5" i="4" s="1"/>
  <c r="D10" i="4"/>
  <c r="H10" i="4" s="1"/>
  <c r="G10" i="4"/>
  <c r="D9" i="4"/>
  <c r="H9" i="4" s="1"/>
  <c r="G9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7" i="4" l="1"/>
  <c r="H7" i="4" s="1"/>
  <c r="G7" i="4"/>
</calcChain>
</file>

<file path=xl/sharedStrings.xml><?xml version="1.0" encoding="utf-8"?>
<sst xmlns="http://schemas.openxmlformats.org/spreadsheetml/2006/main" count="38" uniqueCount="35">
  <si>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</si>
  <si>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</si>
  <si>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</si>
  <si>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</si>
  <si>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</si>
  <si>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</si>
  <si>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</si>
  <si>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</si>
  <si>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</si>
  <si>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</si>
  <si>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</si>
  <si>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</si>
  <si>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</si>
  <si>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Address -</t>
  </si>
  <si>
    <t>Cosmos Format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</si>
  <si>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</si>
  <si>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</si>
  <si>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</si>
  <si>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</si>
  <si>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</si>
  <si>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</si>
  <si>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</si>
  <si>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</si>
  <si>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Rate</t>
  </si>
  <si>
    <t>Value of the property</t>
  </si>
  <si>
    <t>Depreciated Fair Market Value</t>
  </si>
  <si>
    <t>Realisable</t>
  </si>
  <si>
    <t xml:space="preserve">Distress </t>
  </si>
  <si>
    <t>Rental</t>
  </si>
  <si>
    <r>
      <t xml:space="preserve">Cosmos Bank - </t>
    </r>
    <r>
      <rPr>
        <b/>
        <sz val="12"/>
        <color theme="1"/>
        <rFont val="Arial"/>
        <family val="2"/>
      </rPr>
      <t>Bhayander (West) Branch</t>
    </r>
  </si>
  <si>
    <t>BUA</t>
  </si>
  <si>
    <t>Station Road , Village - Bhaynder, Bhaynder West , State - Maharashtra, India</t>
  </si>
  <si>
    <t xml:space="preserve">Commercial Gala No. Shop No 11, Ground Floor, Rishabh Apartment No 1 CHSL, Patel nagar No 1, </t>
  </si>
  <si>
    <t>S.No. 365/1,  CTS No. 1370 to 1415 village Bhayander</t>
  </si>
  <si>
    <t>Area (Shop No. 11)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</si>
</sst>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1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b/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sz val="11"/>
      <color rgb="FFFF000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2" fontId="1" fillId="2" borderId="0" xfId="0" applyNumberFormat="1" applyFont="1" applyFill="1" applyAlignment="1">
      <alignment wrapText="1"/>
    </xf>
    <xf numFmtId="2" fontId="1" fillId="2" borderId="0" xfId="0" applyNumberFormat="1" applyFont="1" applyFill="1"/>
    <xf numFmtId="2" fontId="0" fillId="0" borderId="0" xfId="0" applyNumberFormat="1"/>
    <xf numFmtId="2" fontId="2" fillId="0" borderId="0" xfId="0" applyNumberFormat="1" applyFont="1"/>
    <xf numFmtId="0" fontId="0" fillId="2" borderId="0" xfId="0" applyFill="1"/>
    <xf numFmtId="0" fontId="5" fillId="0" borderId="0" xfId="0" applyFont="1"/>
    <xf numFmtId="2" fontId="0" fillId="0" borderId="0" xfId="0" applyNumberFormat="1" applyAlignment="1">
      <alignment wrapText="1"/>
    </xf>
    <xf numFmtId="0" fontId="6" fillId="0" borderId="1" xfId="0" applyFont="1" applyBorder="1"/>
    <xf numFmtId="0" fontId="7" fillId="0" borderId="1" xfId="0" applyFont="1" applyBorder="1"/>
    <xf numFmtId="43" fontId="6" fillId="0" borderId="1" xfId="0" applyNumberFormat="1" applyFont="1" applyBorder="1"/>
    <xf numFmtId="10" fontId="6" fillId="0" borderId="1" xfId="0" applyNumberFormat="1" applyFont="1" applyBorder="1"/>
    <xf numFmtId="43" fontId="7" fillId="0" borderId="1" xfId="0" applyNumberFormat="1" applyFont="1" applyBorder="1"/>
    <xf numFmtId="43" fontId="7" fillId="3" borderId="1" xfId="0" applyNumberFormat="1" applyFont="1" applyFill="1" applyBorder="1"/>
    <xf numFmtId="0" fontId="8" fillId="0" borderId="0" xfId="0" applyFont="1"/>
    <xf numFmtId="2" fontId="1" fillId="0" borderId="0" xfId="0" applyNumberFormat="1" applyFont="1"/>
    <xf numFmtId="0" fontId="10" fillId="0" borderId="1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342899</xdr:colOff>
      <xdr:row>19</xdr:row>
      <xdr:rowOff>21820</xdr:rowOff>
    </xdr:from>
    <xdr:to>
      <xdr:col>22</xdr:col>
      <xdr:colOff>335677</xdr:colOff>
      <xdr:row>43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939955-406B-47D2-AA08-C20F9DB6E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05449" y="4136620"/>
          <a:ext cx="10746503" cy="49502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333375</xdr:colOff>
      <xdr:row>1</xdr:row>
      <xdr:rowOff>38099</xdr:rowOff>
    </xdr:from>
    <xdr:to>
      <xdr:col>22</xdr:col>
      <xdr:colOff>58983</xdr:colOff>
      <xdr:row>36</xdr:row>
      <xdr:rowOff>47624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F642C17-8159-42D2-B47B-E99233A91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5" y="228599"/>
          <a:ext cx="13136808" cy="64103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22</xdr:col>
      <xdr:colOff>478103</xdr:colOff>
      <xdr:row>29</xdr:row>
      <xdr:rowOff>172218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A33D113-6AEB-44FE-A9AF-FBA8CEB52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279703" cy="550621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22</xdr:col>
      <xdr:colOff>106576</xdr:colOff>
      <xdr:row>29</xdr:row>
      <xdr:rowOff>38850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4A23BF3-7EA2-4B1A-8408-5AEE0333D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908176" cy="53728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33"/>
  <sheetViews>
    <sheetView tabSelected="1" topLeftCell="B7" zoomScaleNormal="100" workbookViewId="0">
      <selection activeCell="D29" sqref="D29"/>
    </sheetView>
  </sheetViews>
  <sheetFormatPr defaultRowHeight="15" x14ac:dyDescent="0.25"/>
  <cols>
    <col min="1" max="1" width="4.28515625" customWidth="1"/>
    <col min="2" max="2" width="11.140625" bestFit="1" customWidth="1"/>
    <col min="3" max="3" width="28.42578125" customWidth="1"/>
    <col min="4" max="4" width="18.140625" customWidth="1"/>
    <col min="5" max="5" width="15.42578125" customWidth="1"/>
    <col min="6" max="6" width="14.140625" customWidth="1"/>
    <col min="7" max="7" width="20.7109375" customWidth="1"/>
    <col min="8" max="8" width="13" style="13" customWidth="1"/>
    <col min="9" max="9" width="14.2851562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10.7109375" customWidth="1"/>
    <col min="17" max="17" width="10.7109375" style="13" customWidth="1"/>
    <col min="18" max="18" width="16" customWidth="1"/>
    <col min="19" max="19" width="8.85546875" customWidth="1"/>
  </cols>
  <sheetData>
    <row r="1" spans="1:26" s="1" customFormat="1" ht="45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7" t="s">
        <v>8</v>
      </c>
      <c r="G1" s="7" t="s">
        <v>11</v>
      </c>
      <c r="H1" s="11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7" t="s">
        <v>6</v>
      </c>
      <c r="R1" s="1" t="s">
        <v>1</v>
      </c>
      <c r="S1" s="1" t="s">
        <v>3</v>
      </c>
    </row>
    <row r="2" spans="1:26" x14ac:dyDescent="0.25">
      <c r="A2" s="4">
        <f t="shared" ref="A2:A11" si="0">N2</f>
        <v>0</v>
      </c>
      <c r="B2" s="4">
        <f t="shared" ref="B2:B11" si="1">Q2</f>
        <v>220</v>
      </c>
      <c r="C2" s="4">
        <f>B2*1.2</f>
        <v>264</v>
      </c>
      <c r="D2" s="4">
        <f t="shared" ref="D2:D11" si="2">C2*1.2</f>
        <v>316.8</v>
      </c>
      <c r="E2" s="5">
        <f t="shared" ref="E2:E11" si="3">R2</f>
        <v>4200000</v>
      </c>
      <c r="F2" s="4">
        <f t="shared" ref="F2:F11" si="4">ROUND((E2/B2),0)</f>
        <v>19091</v>
      </c>
      <c r="G2" s="4">
        <f t="shared" ref="G2:G11" si="5">ROUND((E2/C2),0)</f>
        <v>15909</v>
      </c>
      <c r="H2" s="25">
        <f t="shared" ref="H2:H11" si="6">ROUND((E2/D2),0)</f>
        <v>13258</v>
      </c>
      <c r="I2" s="4" t="e">
        <f>#REF!</f>
        <v>#REF!</v>
      </c>
      <c r="J2" s="4">
        <f t="shared" ref="J2:J11" si="7">S2</f>
        <v>0</v>
      </c>
      <c r="O2">
        <v>0</v>
      </c>
      <c r="P2">
        <f t="shared" ref="P2:P4" si="8">O2/1.2</f>
        <v>0</v>
      </c>
      <c r="Q2" s="13">
        <v>220</v>
      </c>
      <c r="R2" s="2">
        <v>4200000</v>
      </c>
    </row>
    <row r="3" spans="1:26" x14ac:dyDescent="0.25">
      <c r="A3" s="4">
        <f t="shared" si="0"/>
        <v>0</v>
      </c>
      <c r="B3" s="4">
        <f t="shared" si="1"/>
        <v>150</v>
      </c>
      <c r="C3" s="4">
        <f t="shared" ref="C3:C11" si="9">B3*1.2</f>
        <v>180</v>
      </c>
      <c r="D3" s="4">
        <f t="shared" si="2"/>
        <v>216</v>
      </c>
      <c r="E3" s="5">
        <f t="shared" si="3"/>
        <v>4000000</v>
      </c>
      <c r="F3" s="4">
        <f t="shared" si="4"/>
        <v>26667</v>
      </c>
      <c r="G3" s="4">
        <f t="shared" si="5"/>
        <v>22222</v>
      </c>
      <c r="H3" s="25">
        <f t="shared" si="6"/>
        <v>18519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 s="13">
        <v>150</v>
      </c>
      <c r="R3" s="2">
        <v>4000000</v>
      </c>
    </row>
    <row r="4" spans="1:26" x14ac:dyDescent="0.25">
      <c r="A4" s="4">
        <f t="shared" si="0"/>
        <v>0</v>
      </c>
      <c r="B4" s="4">
        <f t="shared" si="1"/>
        <v>300</v>
      </c>
      <c r="C4" s="4">
        <f t="shared" si="9"/>
        <v>360</v>
      </c>
      <c r="D4" s="4">
        <f t="shared" si="2"/>
        <v>432</v>
      </c>
      <c r="E4" s="5">
        <f t="shared" si="3"/>
        <v>5000000</v>
      </c>
      <c r="F4" s="8">
        <f t="shared" si="4"/>
        <v>16667</v>
      </c>
      <c r="G4" s="8">
        <f t="shared" si="5"/>
        <v>13889</v>
      </c>
      <c r="H4" s="12">
        <f t="shared" si="6"/>
        <v>11574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 s="13">
        <v>300</v>
      </c>
      <c r="R4" s="2">
        <v>5000000</v>
      </c>
    </row>
    <row r="5" spans="1:26" x14ac:dyDescent="0.25">
      <c r="A5" s="4">
        <f t="shared" si="0"/>
        <v>0</v>
      </c>
      <c r="B5" s="4">
        <f t="shared" si="1"/>
        <v>0</v>
      </c>
      <c r="C5" s="4">
        <f t="shared" si="9"/>
        <v>0</v>
      </c>
      <c r="D5" s="4">
        <f t="shared" si="2"/>
        <v>0</v>
      </c>
      <c r="E5" s="5">
        <f t="shared" si="3"/>
        <v>0</v>
      </c>
      <c r="F5" s="8" t="e">
        <f t="shared" si="4"/>
        <v>#DIV/0!</v>
      </c>
      <c r="G5" s="8" t="e">
        <f t="shared" si="5"/>
        <v>#DIV/0!</v>
      </c>
      <c r="H5" s="12" t="e">
        <f t="shared" si="6"/>
        <v>#DIV/0!</v>
      </c>
      <c r="I5" s="4" t="e">
        <f>#REF!</f>
        <v>#REF!</v>
      </c>
      <c r="J5" s="4">
        <f t="shared" si="7"/>
        <v>0</v>
      </c>
      <c r="O5">
        <v>0</v>
      </c>
      <c r="P5">
        <f t="shared" ref="P5:P8" si="10">O5/1.2</f>
        <v>0</v>
      </c>
      <c r="Q5" s="13">
        <f t="shared" ref="Q5:Q8" si="11">P5/1.2</f>
        <v>0</v>
      </c>
      <c r="R5" s="2">
        <v>0</v>
      </c>
      <c r="S5" s="15"/>
      <c r="T5" s="15"/>
    </row>
    <row r="6" spans="1:26" x14ac:dyDescent="0.25">
      <c r="A6" s="4">
        <f t="shared" si="0"/>
        <v>0</v>
      </c>
      <c r="B6" s="4">
        <f t="shared" si="1"/>
        <v>0</v>
      </c>
      <c r="C6" s="4">
        <f t="shared" si="9"/>
        <v>0</v>
      </c>
      <c r="D6" s="4">
        <f t="shared" si="2"/>
        <v>0</v>
      </c>
      <c r="E6" s="5">
        <f t="shared" si="3"/>
        <v>0</v>
      </c>
      <c r="F6" s="8" t="e">
        <f t="shared" si="4"/>
        <v>#DIV/0!</v>
      </c>
      <c r="G6" s="8" t="e">
        <f t="shared" si="5"/>
        <v>#DIV/0!</v>
      </c>
      <c r="H6" s="12" t="e">
        <f t="shared" si="6"/>
        <v>#DIV/0!</v>
      </c>
      <c r="I6" s="4" t="e">
        <f>#REF!</f>
        <v>#REF!</v>
      </c>
      <c r="J6" s="4">
        <f t="shared" si="7"/>
        <v>0</v>
      </c>
      <c r="O6">
        <v>0</v>
      </c>
      <c r="P6">
        <f t="shared" si="10"/>
        <v>0</v>
      </c>
      <c r="Q6" s="13">
        <f t="shared" si="11"/>
        <v>0</v>
      </c>
      <c r="R6" s="2">
        <v>0</v>
      </c>
      <c r="S6" s="15"/>
      <c r="T6" s="15"/>
    </row>
    <row r="7" spans="1:26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8" t="e">
        <f t="shared" si="4"/>
        <v>#DIV/0!</v>
      </c>
      <c r="G7" s="8" t="e">
        <f t="shared" si="5"/>
        <v>#DIV/0!</v>
      </c>
      <c r="H7" s="12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10"/>
        <v>0</v>
      </c>
      <c r="Q7" s="13">
        <f t="shared" si="11"/>
        <v>0</v>
      </c>
      <c r="R7" s="2">
        <v>0</v>
      </c>
      <c r="S7" s="15"/>
      <c r="T7" s="15"/>
    </row>
    <row r="8" spans="1:26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8" t="e">
        <f t="shared" si="4"/>
        <v>#DIV/0!</v>
      </c>
      <c r="G8" s="8" t="e">
        <f t="shared" si="5"/>
        <v>#DIV/0!</v>
      </c>
      <c r="H8" s="12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10"/>
        <v>0</v>
      </c>
      <c r="Q8" s="13">
        <f t="shared" si="11"/>
        <v>0</v>
      </c>
      <c r="R8" s="2">
        <v>0</v>
      </c>
      <c r="S8" s="15"/>
      <c r="T8" s="15"/>
    </row>
    <row r="9" spans="1:26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8" t="e">
        <f t="shared" si="4"/>
        <v>#DIV/0!</v>
      </c>
      <c r="G9" s="8" t="e">
        <f t="shared" si="5"/>
        <v>#DIV/0!</v>
      </c>
      <c r="H9" s="12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ref="P9:P11" si="12">O9/1.2</f>
        <v>0</v>
      </c>
      <c r="Q9" s="13">
        <f t="shared" ref="Q9:Q11" si="13">P9/1.2</f>
        <v>0</v>
      </c>
      <c r="R9" s="2">
        <v>0</v>
      </c>
      <c r="S9" s="15"/>
      <c r="T9" s="15"/>
    </row>
    <row r="10" spans="1:26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8" t="e">
        <f t="shared" si="4"/>
        <v>#DIV/0!</v>
      </c>
      <c r="G10" s="8" t="e">
        <f t="shared" si="5"/>
        <v>#DIV/0!</v>
      </c>
      <c r="H10" s="12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2"/>
        <v>0</v>
      </c>
      <c r="Q10" s="13">
        <f t="shared" si="13"/>
        <v>0</v>
      </c>
      <c r="R10" s="2">
        <v>0</v>
      </c>
      <c r="S10" s="15"/>
      <c r="T10" s="15"/>
    </row>
    <row r="11" spans="1:26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8" t="e">
        <f t="shared" si="4"/>
        <v>#DIV/0!</v>
      </c>
      <c r="G11" s="8" t="e">
        <f t="shared" si="5"/>
        <v>#DIV/0!</v>
      </c>
      <c r="H11" s="12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2"/>
        <v>0</v>
      </c>
      <c r="Q11" s="13">
        <f t="shared" si="13"/>
        <v>0</v>
      </c>
      <c r="R11" s="2">
        <v>0</v>
      </c>
      <c r="S11" s="15"/>
      <c r="T11" s="15"/>
    </row>
    <row r="14" spans="1:26" ht="16.5" x14ac:dyDescent="0.3">
      <c r="C14" s="18" t="s">
        <v>14</v>
      </c>
      <c r="D14" s="18"/>
      <c r="E14" s="18"/>
      <c r="G14" s="24" t="s">
        <v>29</v>
      </c>
      <c r="H14" s="24"/>
      <c r="I14" s="24"/>
      <c r="J14" s="24"/>
      <c r="K14" s="24"/>
      <c r="L14" s="24"/>
      <c r="M14" s="24"/>
      <c r="N14" s="24"/>
      <c r="O14" s="24"/>
      <c r="Q14"/>
    </row>
    <row r="15" spans="1:26" ht="16.5" x14ac:dyDescent="0.3">
      <c r="C15" s="18" t="s">
        <v>15</v>
      </c>
      <c r="D15" s="18">
        <v>2023</v>
      </c>
      <c r="E15" s="18"/>
    </row>
    <row r="16" spans="1:26" ht="16.5" x14ac:dyDescent="0.3">
      <c r="C16" s="18" t="s">
        <v>16</v>
      </c>
      <c r="D16" s="18">
        <v>1993</v>
      </c>
      <c r="E16" s="18"/>
      <c r="G16" s="6" t="s">
        <v>13</v>
      </c>
      <c r="H16" s="6" t="s">
        <v>32</v>
      </c>
      <c r="Q16"/>
      <c r="S16" s="9"/>
      <c r="T16" s="9"/>
      <c r="U16" s="9"/>
      <c r="V16" s="9"/>
      <c r="W16" s="9"/>
      <c r="X16" s="9"/>
      <c r="Y16" s="9"/>
      <c r="Z16" s="9"/>
    </row>
    <row r="17" spans="3:26" ht="16.5" x14ac:dyDescent="0.3">
      <c r="C17" s="18" t="s">
        <v>17</v>
      </c>
      <c r="D17" s="18">
        <f>D15-D16</f>
        <v>30</v>
      </c>
      <c r="E17" s="18"/>
      <c r="H17" t="s">
        <v>31</v>
      </c>
      <c r="Q17"/>
      <c r="S17" s="9"/>
      <c r="T17" s="9"/>
      <c r="U17" s="9"/>
      <c r="V17" s="9"/>
      <c r="W17" s="9"/>
      <c r="X17" s="9"/>
      <c r="Y17" s="9"/>
      <c r="Z17" s="9"/>
    </row>
    <row r="18" spans="3:26" ht="16.5" x14ac:dyDescent="0.3">
      <c r="C18" s="18"/>
      <c r="D18" s="18">
        <f>D17-60</f>
        <v>-30</v>
      </c>
      <c r="E18" s="18"/>
      <c r="H18" t="s">
        <v>33</v>
      </c>
      <c r="I18" s="13"/>
      <c r="Q18"/>
      <c r="S18" s="9"/>
      <c r="T18" s="9"/>
      <c r="U18" s="9"/>
      <c r="V18" s="9"/>
      <c r="W18" s="9"/>
      <c r="X18" s="9"/>
      <c r="Y18" s="9"/>
      <c r="Z18" s="9"/>
    </row>
    <row r="19" spans="3:26" ht="16.5" x14ac:dyDescent="0.3">
      <c r="C19" s="18" t="s">
        <v>18</v>
      </c>
      <c r="D19" s="20">
        <f>2500*260</f>
        <v>650000</v>
      </c>
      <c r="E19" s="20"/>
      <c r="H19"/>
      <c r="I19" s="13"/>
      <c r="Q19"/>
      <c r="S19" s="9"/>
      <c r="T19" s="9"/>
      <c r="U19" s="9"/>
      <c r="V19" s="9"/>
      <c r="W19" s="9"/>
      <c r="X19" s="9"/>
      <c r="Y19" s="9"/>
      <c r="Z19" s="9"/>
    </row>
    <row r="20" spans="3:26" ht="16.5" x14ac:dyDescent="0.3">
      <c r="C20" s="18" t="s">
        <v>19</v>
      </c>
      <c r="D20" s="18"/>
      <c r="E20" s="18"/>
      <c r="F20" s="16"/>
      <c r="H20"/>
      <c r="I20" s="13"/>
      <c r="Q20"/>
      <c r="S20" s="9"/>
      <c r="T20" s="9"/>
      <c r="U20" s="9"/>
      <c r="V20" s="9"/>
      <c r="W20" s="9"/>
      <c r="X20" s="9"/>
      <c r="Y20" s="9"/>
      <c r="Z20" s="9"/>
    </row>
    <row r="21" spans="3:26" ht="16.5" x14ac:dyDescent="0.3">
      <c r="C21" s="18"/>
      <c r="D21" s="18"/>
      <c r="E21" s="18"/>
      <c r="H21"/>
      <c r="I21" s="13"/>
      <c r="S21" s="9"/>
      <c r="T21" s="9"/>
      <c r="U21" s="9"/>
      <c r="V21" s="9"/>
      <c r="W21" s="9"/>
      <c r="X21" s="9"/>
      <c r="Y21" s="9"/>
      <c r="Z21" s="9"/>
    </row>
    <row r="22" spans="3:26" ht="16.5" x14ac:dyDescent="0.3">
      <c r="C22" s="18" t="s">
        <v>20</v>
      </c>
      <c r="D22" s="18">
        <f>100-10</f>
        <v>90</v>
      </c>
      <c r="E22" s="18"/>
      <c r="S22" s="9"/>
      <c r="T22" s="9"/>
      <c r="U22" s="9"/>
      <c r="V22" s="9"/>
      <c r="W22" s="9"/>
      <c r="X22" s="9"/>
      <c r="Y22" s="9"/>
      <c r="Z22" s="9"/>
    </row>
    <row r="23" spans="3:26" ht="16.5" x14ac:dyDescent="0.3">
      <c r="C23" s="18" t="s">
        <v>21</v>
      </c>
      <c r="D23" s="18">
        <f>D22*D17/60</f>
        <v>45</v>
      </c>
      <c r="E23" s="18"/>
      <c r="S23" s="9"/>
      <c r="T23" s="9"/>
      <c r="U23" s="9"/>
      <c r="V23" s="9"/>
      <c r="W23" s="9"/>
      <c r="X23" s="9"/>
      <c r="Y23" s="9"/>
      <c r="Z23" s="9"/>
    </row>
    <row r="24" spans="3:26" ht="16.5" x14ac:dyDescent="0.3">
      <c r="C24" s="18"/>
      <c r="D24" s="21">
        <f>D23%</f>
        <v>0.45</v>
      </c>
      <c r="E24" s="21"/>
      <c r="S24" s="9"/>
      <c r="T24" s="9"/>
      <c r="U24" s="9"/>
      <c r="V24" s="9"/>
      <c r="W24" s="9"/>
      <c r="X24" s="9"/>
      <c r="Y24" s="9"/>
      <c r="Z24" s="9"/>
    </row>
    <row r="25" spans="3:26" ht="16.5" x14ac:dyDescent="0.3">
      <c r="C25" s="18" t="s">
        <v>22</v>
      </c>
      <c r="D25" s="20">
        <f>ROUND((D19*D24),0)</f>
        <v>292500</v>
      </c>
      <c r="E25" s="20"/>
      <c r="S25" s="9"/>
      <c r="T25" s="9"/>
      <c r="U25" s="9"/>
      <c r="V25" s="9"/>
      <c r="W25" s="9"/>
      <c r="X25" s="9"/>
      <c r="Y25" s="9"/>
      <c r="Z25" s="9"/>
    </row>
    <row r="26" spans="3:26" ht="16.5" x14ac:dyDescent="0.3">
      <c r="C26" s="26" t="s">
        <v>34</v>
      </c>
      <c r="D26" s="22">
        <v>260</v>
      </c>
      <c r="E26" s="22" t="s">
        <v>30</v>
      </c>
      <c r="S26" s="9"/>
      <c r="T26" s="9"/>
      <c r="U26" s="9"/>
      <c r="V26" s="9"/>
      <c r="W26" s="9"/>
      <c r="X26" s="9"/>
      <c r="Y26" s="9"/>
      <c r="Z26" s="9"/>
    </row>
    <row r="27" spans="3:26" ht="16.5" x14ac:dyDescent="0.3">
      <c r="C27" s="18" t="s">
        <v>23</v>
      </c>
      <c r="D27" s="18">
        <v>19200</v>
      </c>
      <c r="E27" s="18"/>
      <c r="S27" s="9"/>
      <c r="T27" s="9"/>
      <c r="U27" s="9"/>
      <c r="V27" s="9"/>
      <c r="W27" s="9"/>
      <c r="X27" s="9"/>
      <c r="Y27" s="9"/>
      <c r="Z27" s="9"/>
    </row>
    <row r="28" spans="3:26" ht="16.5" x14ac:dyDescent="0.3">
      <c r="C28" s="18" t="s">
        <v>24</v>
      </c>
      <c r="D28" s="20">
        <f>D27*D26</f>
        <v>4992000</v>
      </c>
      <c r="E28" s="20"/>
      <c r="H28" s="14"/>
      <c r="I28" s="6"/>
      <c r="J28" s="6"/>
      <c r="K28" s="6"/>
      <c r="L28" s="6"/>
      <c r="M28" s="6"/>
      <c r="N28" s="6"/>
      <c r="O28" s="6"/>
      <c r="P28" s="6"/>
      <c r="S28" s="9"/>
      <c r="T28" s="9"/>
      <c r="U28" s="9"/>
      <c r="V28" s="9"/>
      <c r="W28" s="9"/>
      <c r="X28" s="9"/>
      <c r="Y28" s="9"/>
      <c r="Z28" s="9"/>
    </row>
    <row r="29" spans="3:26" ht="16.5" x14ac:dyDescent="0.3">
      <c r="C29" s="19" t="s">
        <v>25</v>
      </c>
      <c r="D29" s="22">
        <f>D28-D25</f>
        <v>4699500</v>
      </c>
      <c r="E29" s="23"/>
      <c r="S29" s="9"/>
      <c r="T29" s="9"/>
      <c r="U29" s="9"/>
      <c r="V29" s="9"/>
      <c r="W29" s="9"/>
      <c r="X29" s="9"/>
      <c r="Y29" s="9"/>
      <c r="Z29" s="9"/>
    </row>
    <row r="30" spans="3:26" ht="16.5" x14ac:dyDescent="0.3">
      <c r="C30" s="19" t="s">
        <v>26</v>
      </c>
      <c r="D30" s="22">
        <f>D29*0.9</f>
        <v>4229550</v>
      </c>
      <c r="E30" s="23"/>
      <c r="S30" s="9"/>
      <c r="T30" s="9"/>
      <c r="U30" s="9"/>
      <c r="V30" s="9"/>
      <c r="W30" s="9"/>
      <c r="X30" s="9"/>
      <c r="Y30" s="9"/>
      <c r="Z30" s="9"/>
    </row>
    <row r="31" spans="3:26" ht="16.5" x14ac:dyDescent="0.3">
      <c r="C31" s="19" t="s">
        <v>27</v>
      </c>
      <c r="D31" s="22">
        <f>D29*0.8</f>
        <v>3759600</v>
      </c>
      <c r="E31" s="23"/>
      <c r="S31" s="9"/>
      <c r="T31" s="10"/>
      <c r="U31" s="9"/>
      <c r="V31" s="9"/>
      <c r="W31" s="9"/>
      <c r="X31" s="9"/>
      <c r="Y31" s="9"/>
      <c r="Z31" s="9"/>
    </row>
    <row r="32" spans="3:26" ht="16.5" x14ac:dyDescent="0.3">
      <c r="C32" s="19" t="s">
        <v>28</v>
      </c>
      <c r="D32" s="22">
        <f>D29*0.025/12</f>
        <v>9790.625</v>
      </c>
      <c r="E32" s="23"/>
      <c r="S32" s="10"/>
      <c r="T32" s="9"/>
      <c r="U32" s="9"/>
      <c r="V32" s="9"/>
      <c r="W32" s="9"/>
      <c r="X32" s="9"/>
      <c r="Y32" s="9"/>
      <c r="Z32" s="9"/>
    </row>
    <row r="33" spans="19:26" x14ac:dyDescent="0.25">
      <c r="S33" s="9"/>
      <c r="T33" s="9"/>
      <c r="U33" s="9"/>
      <c r="V33" s="9"/>
      <c r="W33" s="9"/>
      <c r="X33" s="9"/>
      <c r="Y33" s="9"/>
      <c r="Z33" s="9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W33" sqref="W33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B2" sqref="B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4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B8" sqref="B8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2" sqref="G2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116-PC</cp:lastModifiedBy>
  <cp:lastPrinted>2019-11-05T06:14:02Z</cp:lastPrinted>
  <dcterms:created xsi:type="dcterms:W3CDTF">2018-02-17T10:36:41Z</dcterms:created>
  <dcterms:modified xsi:type="dcterms:W3CDTF">2023-12-02T09:54:22Z</dcterms:modified>
</cp:coreProperties>
</file>