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17.06.2022\Nirmala Hari Bandal\"/>
    </mc:Choice>
  </mc:AlternateContent>
  <xr:revisionPtr revIDLastSave="0" documentId="13_ncr:1_{4CBB83CA-CDE2-4C7C-A4E9-8C23EF9BBF2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</sheets>
  <calcPr calcId="191029"/>
</workbook>
</file>

<file path=xl/calcChain.xml><?xml version="1.0" encoding="utf-8"?>
<calcChain xmlns="http://schemas.openxmlformats.org/spreadsheetml/2006/main">
  <c r="D19" i="4" l="1"/>
  <c r="D28" i="4"/>
  <c r="D22" i="4"/>
  <c r="D17" i="4"/>
  <c r="D18" i="4" s="1"/>
  <c r="D23" i="4" l="1"/>
  <c r="D24" i="4" s="1"/>
  <c r="D25" i="4" s="1"/>
  <c r="D29" i="4" s="1"/>
  <c r="D32" i="4" l="1"/>
  <c r="D31" i="4"/>
  <c r="D30" i="4"/>
  <c r="P8" i="4" l="1"/>
  <c r="Q8" i="4" s="1"/>
  <c r="P7" i="4"/>
  <c r="Q7" i="4" s="1"/>
  <c r="P6" i="4"/>
  <c r="Q6" i="4" s="1"/>
  <c r="Q5" i="4"/>
  <c r="Q4" i="4"/>
  <c r="P3" i="4"/>
  <c r="Q3" i="4" s="1"/>
  <c r="Q2" i="4"/>
  <c r="P9" i="4" l="1"/>
  <c r="Q9" i="4" s="1"/>
  <c r="P10" i="4"/>
  <c r="Q10" i="4" s="1"/>
  <c r="P11" i="4" l="1"/>
  <c r="Q11" i="4" s="1"/>
  <c r="J11" i="4" l="1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B11" i="4" l="1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3" i="4"/>
  <c r="F4" i="4"/>
  <c r="F5" i="4"/>
  <c r="F6" i="4"/>
  <c r="F2" i="4"/>
  <c r="B7" i="4"/>
  <c r="C7" i="4" s="1"/>
  <c r="D5" i="4" l="1"/>
  <c r="H5" i="4" s="1"/>
  <c r="D10" i="4"/>
  <c r="H10" i="4" s="1"/>
  <c r="G10" i="4"/>
  <c r="D9" i="4"/>
  <c r="H9" i="4" s="1"/>
  <c r="G9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7" i="4" l="1"/>
  <c r="H7" i="4" s="1"/>
  <c r="G7" i="4"/>
</calcChain>
</file>

<file path=xl/sharedStrings.xml><?xml version="1.0" encoding="utf-8"?>
<sst xmlns="http://schemas.openxmlformats.org/spreadsheetml/2006/main" count="37" uniqueCount="34">
  <si>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</si>
  <si>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</si>
  <si>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</si>
  <si>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</si>
  <si>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</si>
  <si>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</si>
  <si>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</si>
  <si>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</si>
  <si>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</si>
  <si>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</si>
  <si>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</si>
  <si>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</si>
  <si>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</si>
  <si>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</si>
  <si>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</si>
  <si>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</si>
  <si>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</si>
  <si>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</si>
  <si>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</si>
  <si>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</si>
  <si>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</si>
  <si>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</si>
  <si>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</si>
  <si>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</si>
  <si>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</si>
  <si>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</si>
  <si>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</si>
  <si>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</si>
  <si>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</si>
  <si>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r>
      <t xml:space="preserve">Cosmos Bank - </t>
    </r>
    <r>
      <rPr>
        <b/>
        <sz val="12"/>
        <color theme="1"/>
        <rFont val="Arial"/>
        <family val="2"/>
      </rPr>
      <t>Bhayander (West) Branch</t>
    </r>
  </si>
  <si>
    <t xml:space="preserve">Residential Flat No. 108, 1st Floor, Rushabh Apartment No 1 CHSL, Patel nagar No 1, Station Road , </t>
  </si>
  <si>
    <t>Village - Bhaynder, State - Maharashtra, India</t>
  </si>
  <si>
    <t>BUA</t>
  </si>
  <si>
    <t xml:space="preserve">Area Flat No. 108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</si>
</sst>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0" fillId="0" borderId="0" xfId="0" applyNumberFormat="1"/>
    <xf numFmtId="2" fontId="2" fillId="0" borderId="0" xfId="0" applyNumberFormat="1" applyFont="1"/>
    <xf numFmtId="0" fontId="0" fillId="2" borderId="0" xfId="0" applyFill="1"/>
    <xf numFmtId="0" fontId="5" fillId="0" borderId="0" xfId="0" applyFont="1"/>
    <xf numFmtId="2" fontId="0" fillId="0" borderId="0" xfId="0" applyNumberFormat="1" applyAlignment="1">
      <alignment wrapText="1"/>
    </xf>
    <xf numFmtId="0" fontId="6" fillId="0" borderId="1" xfId="0" applyFont="1" applyBorder="1"/>
    <xf numFmtId="0" fontId="7" fillId="0" borderId="1" xfId="0" applyFont="1" applyBorder="1"/>
    <xf numFmtId="43" fontId="6" fillId="0" borderId="1" xfId="0" applyNumberFormat="1" applyFont="1" applyBorder="1"/>
    <xf numFmtId="10" fontId="6" fillId="0" borderId="1" xfId="0" applyNumberFormat="1" applyFont="1" applyBorder="1"/>
    <xf numFmtId="43" fontId="7" fillId="0" borderId="1" xfId="0" applyNumberFormat="1" applyFont="1" applyBorder="1"/>
    <xf numFmtId="43" fontId="7" fillId="3" borderId="1" xfId="0" applyNumberFormat="1" applyFont="1" applyFill="1" applyBorder="1"/>
    <xf numFmtId="0" fontId="8" fillId="0" borderId="0" xfId="0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2" fontId="0" fillId="4" borderId="0" xfId="0" applyNumberFormat="1" applyFill="1"/>
    <xf numFmtId="4" fontId="0" fillId="4" borderId="0" xfId="0" applyNumberFormat="1" applyFill="1"/>
    <xf numFmtId="0" fontId="10" fillId="0" borderId="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18</xdr:row>
      <xdr:rowOff>0</xdr:rowOff>
    </xdr:from>
    <xdr:to>
      <xdr:col>23</xdr:col>
      <xdr:colOff>326153</xdr:colOff>
      <xdr:row>42</xdr:row>
      <xdr:rowOff>111530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300670-C713-4F83-966B-46546E6B1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05525" y="3905250"/>
          <a:ext cx="10746503" cy="4950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496560</xdr:colOff>
      <xdr:row>40</xdr:row>
      <xdr:rowOff>20052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61C3AF-728C-4DA7-B1CE-F90171921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30960" cy="71828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478103</xdr:colOff>
      <xdr:row>35</xdr:row>
      <xdr:rowOff>96167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DA11F4-80C9-46AB-8B23-421BEA32F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279703" cy="65731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342900</xdr:colOff>
      <xdr:row>38</xdr:row>
      <xdr:rowOff>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0A3E73-B6CC-4D35-8CCD-005B0844E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7300" cy="70494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323851</xdr:colOff>
      <xdr:row>1</xdr:row>
      <xdr:rowOff>135107</xdr:rowOff>
    </xdr:from>
    <xdr:to>
      <xdr:col>18</xdr:col>
      <xdr:colOff>76201</xdr:colOff>
      <xdr:row>35</xdr:row>
      <xdr:rowOff>29627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BF45A1-B4C7-4C8C-BF7D-EEC1AD0A4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1" y="325607"/>
          <a:ext cx="10725150" cy="60381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3"/>
  <sheetViews>
    <sheetView tabSelected="1" topLeftCell="B10" zoomScaleNormal="100" workbookViewId="0">
      <selection activeCell="D30" sqref="D30"/>
    </sheetView>
  </sheetViews>
  <sheetFormatPr defaultRowHeight="15" x14ac:dyDescent="0.25"/>
  <cols>
    <col min="1" max="1" width="4.28515625" customWidth="1"/>
    <col min="2" max="2" width="11.140625" bestFit="1" customWidth="1"/>
    <col min="3" max="3" width="28.42578125" customWidth="1"/>
    <col min="4" max="4" width="18.140625" customWidth="1"/>
    <col min="5" max="5" width="15.42578125" customWidth="1"/>
    <col min="6" max="6" width="14.140625" customWidth="1"/>
    <col min="7" max="7" width="20.7109375" customWidth="1"/>
    <col min="8" max="8" width="13" style="13" customWidth="1"/>
    <col min="9" max="9" width="14.28515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0.7109375" customWidth="1"/>
    <col min="17" max="17" width="10.7109375" style="13" customWidth="1"/>
    <col min="18" max="18" width="16" customWidth="1"/>
    <col min="19" max="19" width="8.85546875" customWidth="1"/>
  </cols>
  <sheetData>
    <row r="1" spans="1:26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7" t="s">
        <v>6</v>
      </c>
      <c r="R1" s="1" t="s">
        <v>1</v>
      </c>
      <c r="S1" s="1" t="s">
        <v>3</v>
      </c>
    </row>
    <row r="2" spans="1:26" s="28" customFormat="1" x14ac:dyDescent="0.25">
      <c r="A2" s="25">
        <f t="shared" ref="A2:A11" si="0">N2</f>
        <v>0</v>
      </c>
      <c r="B2" s="25">
        <f t="shared" ref="B2:B11" si="1">Q2</f>
        <v>466.66666666666669</v>
      </c>
      <c r="C2" s="25">
        <f>B2*1.2</f>
        <v>560</v>
      </c>
      <c r="D2" s="25">
        <f t="shared" ref="D2:D11" si="2">C2*1.2</f>
        <v>672</v>
      </c>
      <c r="E2" s="26">
        <f t="shared" ref="E2:E11" si="3">R2</f>
        <v>4500000</v>
      </c>
      <c r="F2" s="25">
        <f t="shared" ref="F2:F11" si="4">ROUND((E2/B2),0)</f>
        <v>9643</v>
      </c>
      <c r="G2" s="25">
        <f t="shared" ref="G2:G11" si="5">ROUND((E2/C2),0)</f>
        <v>8036</v>
      </c>
      <c r="H2" s="27">
        <f t="shared" ref="H2:H11" si="6">ROUND((E2/D2),0)</f>
        <v>6696</v>
      </c>
      <c r="I2" s="25" t="e">
        <f>#REF!</f>
        <v>#REF!</v>
      </c>
      <c r="J2" s="25">
        <f t="shared" ref="J2:J11" si="7">S2</f>
        <v>0</v>
      </c>
      <c r="O2" s="28">
        <v>0</v>
      </c>
      <c r="P2" s="28">
        <v>560</v>
      </c>
      <c r="Q2" s="29">
        <f t="shared" ref="Q2:Q8" si="8">P2/1.2</f>
        <v>466.66666666666669</v>
      </c>
      <c r="R2" s="30">
        <v>4500000</v>
      </c>
    </row>
    <row r="3" spans="1:26" s="28" customFormat="1" x14ac:dyDescent="0.25">
      <c r="A3" s="25">
        <f t="shared" si="0"/>
        <v>0</v>
      </c>
      <c r="B3" s="25">
        <f t="shared" si="1"/>
        <v>506.94444444444451</v>
      </c>
      <c r="C3" s="25">
        <f t="shared" ref="C3:C11" si="9">B3*1.2</f>
        <v>608.33333333333337</v>
      </c>
      <c r="D3" s="25">
        <f t="shared" si="2"/>
        <v>730</v>
      </c>
      <c r="E3" s="26">
        <f t="shared" si="3"/>
        <v>4200000</v>
      </c>
      <c r="F3" s="25">
        <f t="shared" si="4"/>
        <v>8285</v>
      </c>
      <c r="G3" s="25">
        <f t="shared" si="5"/>
        <v>6904</v>
      </c>
      <c r="H3" s="27">
        <f t="shared" si="6"/>
        <v>5753</v>
      </c>
      <c r="I3" s="25" t="e">
        <f>#REF!</f>
        <v>#REF!</v>
      </c>
      <c r="J3" s="25">
        <f t="shared" si="7"/>
        <v>0</v>
      </c>
      <c r="O3" s="28">
        <v>730</v>
      </c>
      <c r="P3" s="28">
        <f t="shared" ref="P3:P8" si="10">O3/1.2</f>
        <v>608.33333333333337</v>
      </c>
      <c r="Q3" s="29">
        <f t="shared" si="8"/>
        <v>506.94444444444451</v>
      </c>
      <c r="R3" s="30">
        <v>4200000</v>
      </c>
    </row>
    <row r="4" spans="1:26" x14ac:dyDescent="0.25">
      <c r="A4" s="4">
        <f t="shared" si="0"/>
        <v>0</v>
      </c>
      <c r="B4" s="4">
        <f t="shared" si="1"/>
        <v>466.66666666666669</v>
      </c>
      <c r="C4" s="4">
        <f t="shared" si="9"/>
        <v>560</v>
      </c>
      <c r="D4" s="4">
        <f t="shared" si="2"/>
        <v>672</v>
      </c>
      <c r="E4" s="5">
        <f t="shared" si="3"/>
        <v>4500000</v>
      </c>
      <c r="F4" s="8">
        <f t="shared" si="4"/>
        <v>9643</v>
      </c>
      <c r="G4" s="8">
        <f t="shared" si="5"/>
        <v>8036</v>
      </c>
      <c r="H4" s="12">
        <f t="shared" si="6"/>
        <v>6696</v>
      </c>
      <c r="I4" s="4" t="e">
        <f>#REF!</f>
        <v>#REF!</v>
      </c>
      <c r="J4" s="4">
        <f t="shared" si="7"/>
        <v>0</v>
      </c>
      <c r="O4">
        <v>0</v>
      </c>
      <c r="P4">
        <v>560</v>
      </c>
      <c r="Q4" s="13">
        <f t="shared" si="8"/>
        <v>466.66666666666669</v>
      </c>
      <c r="R4" s="2">
        <v>4500000</v>
      </c>
    </row>
    <row r="5" spans="1:26" s="28" customFormat="1" x14ac:dyDescent="0.25">
      <c r="A5" s="25">
        <f t="shared" si="0"/>
        <v>0</v>
      </c>
      <c r="B5" s="25">
        <f t="shared" si="1"/>
        <v>625</v>
      </c>
      <c r="C5" s="25">
        <f t="shared" si="9"/>
        <v>750</v>
      </c>
      <c r="D5" s="25">
        <f t="shared" si="2"/>
        <v>900</v>
      </c>
      <c r="E5" s="26">
        <f t="shared" si="3"/>
        <v>6500000</v>
      </c>
      <c r="F5" s="25">
        <f t="shared" si="4"/>
        <v>10400</v>
      </c>
      <c r="G5" s="25">
        <f t="shared" si="5"/>
        <v>8667</v>
      </c>
      <c r="H5" s="27">
        <f t="shared" si="6"/>
        <v>7222</v>
      </c>
      <c r="I5" s="25" t="e">
        <f>#REF!</f>
        <v>#REF!</v>
      </c>
      <c r="J5" s="25">
        <f t="shared" si="7"/>
        <v>0</v>
      </c>
      <c r="O5" s="28">
        <v>0</v>
      </c>
      <c r="P5" s="28">
        <v>750</v>
      </c>
      <c r="Q5" s="29">
        <f t="shared" si="8"/>
        <v>625</v>
      </c>
      <c r="R5" s="30">
        <v>6500000</v>
      </c>
    </row>
    <row r="6" spans="1:26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8" t="e">
        <f t="shared" si="4"/>
        <v>#DIV/0!</v>
      </c>
      <c r="G6" s="8" t="e">
        <f t="shared" si="5"/>
        <v>#DIV/0!</v>
      </c>
      <c r="H6" s="12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 s="13">
        <f t="shared" si="8"/>
        <v>0</v>
      </c>
      <c r="R6" s="2">
        <v>0</v>
      </c>
      <c r="S6" s="15"/>
      <c r="T6" s="15"/>
    </row>
    <row r="7" spans="1:26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8" t="e">
        <f t="shared" si="4"/>
        <v>#DIV/0!</v>
      </c>
      <c r="G7" s="8" t="e">
        <f t="shared" si="5"/>
        <v>#DIV/0!</v>
      </c>
      <c r="H7" s="12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 s="13">
        <f t="shared" si="8"/>
        <v>0</v>
      </c>
      <c r="R7" s="2">
        <v>0</v>
      </c>
      <c r="S7" s="15"/>
      <c r="T7" s="15"/>
    </row>
    <row r="8" spans="1:26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8" t="e">
        <f t="shared" si="4"/>
        <v>#DIV/0!</v>
      </c>
      <c r="G8" s="8" t="e">
        <f t="shared" si="5"/>
        <v>#DIV/0!</v>
      </c>
      <c r="H8" s="12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 s="13">
        <f t="shared" si="8"/>
        <v>0</v>
      </c>
      <c r="R8" s="2">
        <v>0</v>
      </c>
      <c r="S8" s="15"/>
      <c r="T8" s="15"/>
    </row>
    <row r="9" spans="1:26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8" t="e">
        <f t="shared" si="4"/>
        <v>#DIV/0!</v>
      </c>
      <c r="G9" s="8" t="e">
        <f t="shared" si="5"/>
        <v>#DIV/0!</v>
      </c>
      <c r="H9" s="12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1" si="11">O9/1.2</f>
        <v>0</v>
      </c>
      <c r="Q9" s="13">
        <f t="shared" ref="Q9:Q11" si="12">P9/1.2</f>
        <v>0</v>
      </c>
      <c r="R9" s="2">
        <v>0</v>
      </c>
      <c r="S9" s="15"/>
      <c r="T9" s="15"/>
    </row>
    <row r="10" spans="1:26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8" t="e">
        <f t="shared" si="4"/>
        <v>#DIV/0!</v>
      </c>
      <c r="G10" s="8" t="e">
        <f t="shared" si="5"/>
        <v>#DIV/0!</v>
      </c>
      <c r="H10" s="12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 s="13">
        <f t="shared" si="12"/>
        <v>0</v>
      </c>
      <c r="R10" s="2">
        <v>0</v>
      </c>
      <c r="S10" s="15"/>
      <c r="T10" s="15"/>
    </row>
    <row r="11" spans="1:26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8" t="e">
        <f t="shared" si="4"/>
        <v>#DIV/0!</v>
      </c>
      <c r="G11" s="8" t="e">
        <f t="shared" si="5"/>
        <v>#DIV/0!</v>
      </c>
      <c r="H11" s="12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 s="13">
        <f t="shared" si="12"/>
        <v>0</v>
      </c>
      <c r="R11" s="2">
        <v>0</v>
      </c>
      <c r="S11" s="15"/>
      <c r="T11" s="15"/>
    </row>
    <row r="14" spans="1:26" ht="16.5" x14ac:dyDescent="0.3">
      <c r="C14" s="18" t="s">
        <v>14</v>
      </c>
      <c r="D14" s="18"/>
      <c r="E14" s="18"/>
      <c r="G14" s="24" t="s">
        <v>29</v>
      </c>
      <c r="H14" s="24"/>
      <c r="I14" s="24"/>
      <c r="J14" s="24"/>
      <c r="K14" s="24"/>
      <c r="L14" s="24"/>
      <c r="M14" s="24"/>
      <c r="N14" s="24"/>
      <c r="O14" s="24"/>
      <c r="Q14"/>
    </row>
    <row r="15" spans="1:26" ht="16.5" x14ac:dyDescent="0.3">
      <c r="C15" s="18" t="s">
        <v>15</v>
      </c>
      <c r="D15" s="18">
        <v>2023</v>
      </c>
      <c r="E15" s="18"/>
    </row>
    <row r="16" spans="1:26" ht="16.5" x14ac:dyDescent="0.3">
      <c r="C16" s="18" t="s">
        <v>16</v>
      </c>
      <c r="D16" s="18">
        <v>1993</v>
      </c>
      <c r="E16" s="18"/>
      <c r="G16" s="6" t="s">
        <v>13</v>
      </c>
      <c r="H16" t="s">
        <v>30</v>
      </c>
      <c r="Q16"/>
      <c r="S16" s="9"/>
      <c r="T16" s="9"/>
      <c r="U16" s="9"/>
      <c r="V16" s="9"/>
      <c r="W16" s="9"/>
      <c r="X16" s="9"/>
      <c r="Y16" s="9"/>
      <c r="Z16" s="9"/>
    </row>
    <row r="17" spans="3:26" ht="16.5" x14ac:dyDescent="0.3">
      <c r="C17" s="18" t="s">
        <v>17</v>
      </c>
      <c r="D17" s="18">
        <f>D15-D16</f>
        <v>30</v>
      </c>
      <c r="E17" s="18"/>
      <c r="H17" t="s">
        <v>31</v>
      </c>
      <c r="Q17"/>
      <c r="S17" s="9"/>
      <c r="T17" s="9"/>
      <c r="U17" s="9"/>
      <c r="V17" s="9"/>
      <c r="W17" s="9"/>
      <c r="X17" s="9"/>
      <c r="Y17" s="9"/>
      <c r="Z17" s="9"/>
    </row>
    <row r="18" spans="3:26" ht="16.5" x14ac:dyDescent="0.3">
      <c r="C18" s="18"/>
      <c r="D18" s="18">
        <f>D17-60</f>
        <v>-30</v>
      </c>
      <c r="E18" s="18"/>
      <c r="H18"/>
      <c r="I18" s="13"/>
      <c r="Q18"/>
      <c r="S18" s="9"/>
      <c r="T18" s="9"/>
      <c r="U18" s="9"/>
      <c r="V18" s="9"/>
      <c r="W18" s="9"/>
      <c r="X18" s="9"/>
      <c r="Y18" s="9"/>
      <c r="Z18" s="9"/>
    </row>
    <row r="19" spans="3:26" ht="16.5" x14ac:dyDescent="0.3">
      <c r="C19" s="18" t="s">
        <v>18</v>
      </c>
      <c r="D19" s="20">
        <f>2500*553</f>
        <v>1382500</v>
      </c>
      <c r="E19" s="20"/>
      <c r="H19"/>
      <c r="I19" s="13"/>
      <c r="Q19"/>
      <c r="S19" s="9"/>
      <c r="T19" s="9"/>
      <c r="U19" s="9"/>
      <c r="V19" s="9"/>
      <c r="W19" s="9"/>
      <c r="X19" s="9"/>
      <c r="Y19" s="9"/>
      <c r="Z19" s="9"/>
    </row>
    <row r="20" spans="3:26" ht="16.5" x14ac:dyDescent="0.3">
      <c r="C20" s="18" t="s">
        <v>19</v>
      </c>
      <c r="D20" s="18"/>
      <c r="E20" s="18"/>
      <c r="F20" s="16"/>
      <c r="H20"/>
      <c r="I20" s="13"/>
      <c r="Q20"/>
      <c r="S20" s="9"/>
      <c r="T20" s="9"/>
      <c r="U20" s="9"/>
      <c r="V20" s="9"/>
      <c r="W20" s="9"/>
      <c r="X20" s="9"/>
      <c r="Y20" s="9"/>
      <c r="Z20" s="9"/>
    </row>
    <row r="21" spans="3:26" ht="16.5" x14ac:dyDescent="0.3">
      <c r="C21" s="18"/>
      <c r="D21" s="18"/>
      <c r="E21" s="18"/>
      <c r="H21"/>
      <c r="I21" s="13"/>
      <c r="S21" s="9"/>
      <c r="T21" s="9"/>
      <c r="U21" s="9"/>
      <c r="V21" s="9"/>
      <c r="W21" s="9"/>
      <c r="X21" s="9"/>
      <c r="Y21" s="9"/>
      <c r="Z21" s="9"/>
    </row>
    <row r="22" spans="3:26" ht="16.5" x14ac:dyDescent="0.3">
      <c r="C22" s="18" t="s">
        <v>20</v>
      </c>
      <c r="D22" s="18">
        <f>100-10</f>
        <v>90</v>
      </c>
      <c r="E22" s="18"/>
      <c r="S22" s="9"/>
      <c r="T22" s="9"/>
      <c r="U22" s="9"/>
      <c r="V22" s="9"/>
      <c r="W22" s="9"/>
      <c r="X22" s="9"/>
      <c r="Y22" s="9"/>
      <c r="Z22" s="9"/>
    </row>
    <row r="23" spans="3:26" ht="16.5" x14ac:dyDescent="0.3">
      <c r="C23" s="18" t="s">
        <v>21</v>
      </c>
      <c r="D23" s="18">
        <f>D22*D17/60</f>
        <v>45</v>
      </c>
      <c r="E23" s="18"/>
      <c r="S23" s="9"/>
      <c r="T23" s="9"/>
      <c r="U23" s="9"/>
      <c r="V23" s="9"/>
      <c r="W23" s="9"/>
      <c r="X23" s="9"/>
      <c r="Y23" s="9"/>
      <c r="Z23" s="9"/>
    </row>
    <row r="24" spans="3:26" ht="16.5" x14ac:dyDescent="0.3">
      <c r="C24" s="18"/>
      <c r="D24" s="21">
        <f>D23%</f>
        <v>0.45</v>
      </c>
      <c r="E24" s="21"/>
      <c r="S24" s="9"/>
      <c r="T24" s="9"/>
      <c r="U24" s="9"/>
      <c r="V24" s="9"/>
      <c r="W24" s="9"/>
      <c r="X24" s="9"/>
      <c r="Y24" s="9"/>
      <c r="Z24" s="9"/>
    </row>
    <row r="25" spans="3:26" ht="16.5" x14ac:dyDescent="0.3">
      <c r="C25" s="18" t="s">
        <v>22</v>
      </c>
      <c r="D25" s="20">
        <f>ROUND((D19*D24),0)</f>
        <v>622125</v>
      </c>
      <c r="E25" s="20"/>
      <c r="S25" s="9"/>
      <c r="T25" s="9"/>
      <c r="U25" s="9"/>
      <c r="V25" s="9"/>
      <c r="W25" s="9"/>
      <c r="X25" s="9"/>
      <c r="Y25" s="9"/>
      <c r="Z25" s="9"/>
    </row>
    <row r="26" spans="3:26" ht="16.5" x14ac:dyDescent="0.3">
      <c r="C26" s="31" t="s">
        <v>33</v>
      </c>
      <c r="D26" s="20">
        <v>553</v>
      </c>
      <c r="E26" s="20" t="s">
        <v>32</v>
      </c>
      <c r="S26" s="9"/>
      <c r="T26" s="9"/>
      <c r="U26" s="9"/>
      <c r="V26" s="9"/>
      <c r="W26" s="9"/>
      <c r="X26" s="9"/>
      <c r="Y26" s="9"/>
      <c r="Z26" s="9"/>
    </row>
    <row r="27" spans="3:26" ht="16.5" x14ac:dyDescent="0.3">
      <c r="C27" s="18" t="s">
        <v>23</v>
      </c>
      <c r="D27" s="18">
        <v>9500</v>
      </c>
      <c r="E27" s="18"/>
      <c r="S27" s="9"/>
      <c r="T27" s="9"/>
      <c r="U27" s="9"/>
      <c r="V27" s="9"/>
      <c r="W27" s="9"/>
      <c r="X27" s="9"/>
      <c r="Y27" s="9"/>
      <c r="Z27" s="9"/>
    </row>
    <row r="28" spans="3:26" ht="16.5" x14ac:dyDescent="0.3">
      <c r="C28" s="18" t="s">
        <v>24</v>
      </c>
      <c r="D28" s="20">
        <f>D27*D26</f>
        <v>5253500</v>
      </c>
      <c r="E28" s="20"/>
      <c r="H28" s="14"/>
      <c r="I28" s="6"/>
      <c r="J28" s="6"/>
      <c r="K28" s="6"/>
      <c r="L28" s="6"/>
      <c r="M28" s="6"/>
      <c r="N28" s="6"/>
      <c r="O28" s="6"/>
      <c r="P28" s="6"/>
      <c r="S28" s="9"/>
      <c r="T28" s="9"/>
      <c r="U28" s="9"/>
      <c r="V28" s="9"/>
      <c r="W28" s="9"/>
      <c r="X28" s="9"/>
      <c r="Y28" s="9"/>
      <c r="Z28" s="9"/>
    </row>
    <row r="29" spans="3:26" ht="16.5" x14ac:dyDescent="0.3">
      <c r="C29" s="19" t="s">
        <v>25</v>
      </c>
      <c r="D29" s="22">
        <f>D28-D25</f>
        <v>4631375</v>
      </c>
      <c r="E29" s="23"/>
      <c r="S29" s="9"/>
      <c r="T29" s="9"/>
      <c r="U29" s="9"/>
      <c r="V29" s="9"/>
      <c r="W29" s="9"/>
      <c r="X29" s="9"/>
      <c r="Y29" s="9"/>
      <c r="Z29" s="9"/>
    </row>
    <row r="30" spans="3:26" ht="16.5" x14ac:dyDescent="0.3">
      <c r="C30" s="19" t="s">
        <v>26</v>
      </c>
      <c r="D30" s="22">
        <f>D29*0.9</f>
        <v>4168237.5</v>
      </c>
      <c r="E30" s="23"/>
      <c r="S30" s="9"/>
      <c r="T30" s="9"/>
      <c r="U30" s="9"/>
      <c r="V30" s="9"/>
      <c r="W30" s="9"/>
      <c r="X30" s="9"/>
      <c r="Y30" s="9"/>
      <c r="Z30" s="9"/>
    </row>
    <row r="31" spans="3:26" ht="16.5" x14ac:dyDescent="0.3">
      <c r="C31" s="19" t="s">
        <v>27</v>
      </c>
      <c r="D31" s="22">
        <f>D29*0.8</f>
        <v>3705100</v>
      </c>
      <c r="E31" s="23"/>
      <c r="S31" s="9"/>
      <c r="T31" s="10"/>
      <c r="U31" s="9"/>
      <c r="V31" s="9"/>
      <c r="W31" s="9"/>
      <c r="X31" s="9"/>
      <c r="Y31" s="9"/>
      <c r="Z31" s="9"/>
    </row>
    <row r="32" spans="3:26" ht="16.5" x14ac:dyDescent="0.3">
      <c r="C32" s="19" t="s">
        <v>28</v>
      </c>
      <c r="D32" s="22">
        <f>D29*0.025/12</f>
        <v>9648.6979166666661</v>
      </c>
      <c r="E32" s="23"/>
      <c r="S32" s="10"/>
      <c r="T32" s="9"/>
      <c r="U32" s="9"/>
      <c r="V32" s="9"/>
      <c r="W32" s="9"/>
      <c r="X32" s="9"/>
      <c r="Y32" s="9"/>
      <c r="Z32" s="9"/>
    </row>
    <row r="33" spans="19:26" x14ac:dyDescent="0.25">
      <c r="S33" s="9"/>
      <c r="T33" s="9"/>
      <c r="U33" s="9"/>
      <c r="V33" s="9"/>
      <c r="W33" s="9"/>
      <c r="X33" s="9"/>
      <c r="Y33" s="9"/>
      <c r="Z33" s="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22" sqref="T2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B8" sqref="B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116-PC</cp:lastModifiedBy>
  <cp:lastPrinted>2019-11-05T06:14:02Z</cp:lastPrinted>
  <dcterms:created xsi:type="dcterms:W3CDTF">2018-02-17T10:36:41Z</dcterms:created>
  <dcterms:modified xsi:type="dcterms:W3CDTF">2023-12-01T12:27:55Z</dcterms:modified>
</cp:coreProperties>
</file>