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520A9BC3-21DA-4D74-B290-37546FC2BA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8" sheetId="11" r:id="rId2"/>
    <sheet name="Sheet2" sheetId="5" r:id="rId3"/>
    <sheet name="Sheet3" sheetId="6" r:id="rId4"/>
    <sheet name="Sheet4" sheetId="7" r:id="rId5"/>
    <sheet name="Sheet5" sheetId="8" r:id="rId6"/>
    <sheet name="Sheet6" sheetId="9" r:id="rId7"/>
    <sheet name="Sheet7" sheetId="10" r:id="rId8"/>
    <sheet name="Sheet9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13" i="1" s="1"/>
  <c r="D16" i="1"/>
  <c r="D10" i="1"/>
  <c r="D11" i="1" s="1"/>
  <c r="D12" i="1" s="1"/>
  <c r="D5" i="1"/>
  <c r="D6" i="1" s="1"/>
  <c r="B28" i="1"/>
  <c r="B27" i="1"/>
  <c r="B18" i="1"/>
  <c r="E7" i="1"/>
  <c r="F6" i="1"/>
  <c r="E6" i="1"/>
  <c r="I35" i="1"/>
  <c r="H35" i="1"/>
  <c r="G35" i="1"/>
  <c r="F35" i="1"/>
  <c r="I34" i="1"/>
  <c r="D17" i="1" l="1"/>
  <c r="D20" i="1" s="1"/>
  <c r="C35" i="1"/>
  <c r="C34" i="1"/>
  <c r="C33" i="1"/>
  <c r="D18" i="1" l="1"/>
  <c r="D19" i="1"/>
  <c r="B10" i="1"/>
  <c r="B11" i="1" s="1"/>
  <c r="B8" i="1"/>
  <c r="B6" i="1"/>
  <c r="B5" i="1"/>
  <c r="B14" i="1" s="1"/>
  <c r="B12" i="1" l="1"/>
  <c r="B13" i="1" s="1"/>
  <c r="B15" i="1" s="1"/>
  <c r="I4" i="1"/>
  <c r="I5" i="1" s="1"/>
  <c r="I29" i="1"/>
  <c r="B17" i="1" l="1"/>
  <c r="B19" i="1" s="1"/>
  <c r="I28" i="1"/>
  <c r="I25" i="1" l="1"/>
  <c r="I30" i="1"/>
  <c r="F25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G33" i="1" s="1"/>
  <c r="F34" i="1"/>
  <c r="G34" i="1" s="1"/>
  <c r="I26" i="1" l="1"/>
  <c r="H30" i="1" l="1"/>
  <c r="H29" i="1"/>
  <c r="H31" i="1"/>
  <c r="H25" i="1" l="1"/>
  <c r="H26" i="1" l="1"/>
  <c r="H27" i="1"/>
  <c r="H28" i="1"/>
  <c r="G3" i="1" l="1"/>
</calcChain>
</file>

<file path=xl/sharedStrings.xml><?xml version="1.0" encoding="utf-8"?>
<sst xmlns="http://schemas.openxmlformats.org/spreadsheetml/2006/main" count="42" uniqueCount="40">
  <si>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</si>
  <si>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</si>
  <si>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</si>
  <si>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</si>
  <si>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</si>
  <si>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</si>
  <si>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</si>
  <si>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</si>
  <si>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</si>
  <si>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</si>
  <si>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</si>
  <si>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</si>
  <si>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</si>
  <si>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</si>
  <si>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</si>
  <si>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</si>
  <si>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</si>
  <si>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</si>
  <si>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</si>
  <si>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</si>
  <si>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</si>
  <si>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</si>
  <si>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</si>
  <si>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Agreement carpet area</t>
  </si>
  <si>
    <t>Built up area</t>
  </si>
  <si>
    <t>Flat Value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</si>
  <si>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</si>
  <si>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</si>
  <si>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</si>
  <si>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</si>
  <si>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</si>
  <si>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</si>
  <si>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</si>
  <si>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</si>
  <si>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Rate</t>
  </si>
  <si>
    <t>Value of the property</t>
  </si>
  <si>
    <t>Depreciated Fair Market Value</t>
  </si>
  <si>
    <t>Realisable</t>
  </si>
  <si>
    <t xml:space="preserve">Distress 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</si>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</sst>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43" fontId="3" fillId="0" borderId="0" xfId="1" applyFont="1" applyBorder="1"/>
    <xf numFmtId="43" fontId="2" fillId="0" borderId="0" xfId="1" applyFont="1" applyBorder="1"/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0" fontId="11" fillId="0" borderId="1" xfId="0" applyFont="1" applyBorder="1"/>
    <xf numFmtId="43" fontId="11" fillId="0" borderId="1" xfId="0" applyNumberFormat="1" applyFont="1" applyBorder="1"/>
    <xf numFmtId="0" fontId="0" fillId="0" borderId="5" xfId="0" applyBorder="1"/>
    <xf numFmtId="43" fontId="0" fillId="0" borderId="5" xfId="0" applyNumberFormat="1" applyBorder="1"/>
    <xf numFmtId="43" fontId="12" fillId="0" borderId="1" xfId="1" applyFont="1" applyFill="1" applyBorder="1"/>
    <xf numFmtId="10" fontId="12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43" fontId="9" fillId="0" borderId="0" xfId="0" applyNumberFormat="1" applyFont="1"/>
    <xf numFmtId="43" fontId="14" fillId="0" borderId="0" xfId="0" applyNumberFormat="1" applyFont="1"/>
    <xf numFmtId="0" fontId="13" fillId="0" borderId="1" xfId="0" applyFont="1" applyBorder="1"/>
    <xf numFmtId="165" fontId="1" fillId="0" borderId="0" xfId="1" applyNumberFormat="1" applyFont="1" applyFill="1" applyBorder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43" fontId="1" fillId="0" borderId="1" xfId="1" applyFont="1" applyBorder="1"/>
    <xf numFmtId="43" fontId="11" fillId="0" borderId="1" xfId="1" applyFont="1" applyFill="1" applyBorder="1"/>
    <xf numFmtId="43" fontId="2" fillId="0" borderId="1" xfId="0" applyNumberFormat="1" applyFont="1" applyBorder="1"/>
    <xf numFmtId="0" fontId="1" fillId="0" borderId="1" xfId="1" applyNumberFormat="1" applyFont="1" applyBorder="1"/>
    <xf numFmtId="10" fontId="1" fillId="0" borderId="1" xfId="1" applyNumberFormat="1" applyFont="1" applyBorder="1"/>
    <xf numFmtId="0" fontId="2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506597</xdr:colOff>
      <xdr:row>48</xdr:row>
      <xdr:rowOff>29855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3DA2CC-4410-7178-84B8-DDF75789B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98597" cy="9173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115933</xdr:colOff>
      <xdr:row>43</xdr:row>
      <xdr:rowOff>39249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D4FA59-7744-DE55-9FD2-C2F442C08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98333" cy="8230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87524</xdr:colOff>
      <xdr:row>48</xdr:row>
      <xdr:rowOff>106066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DBC540-1F12-B33E-3E77-D6F9EE72E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89124" cy="92500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258998</xdr:colOff>
      <xdr:row>43</xdr:row>
      <xdr:rowOff>48775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EF3718-E7FA-086A-6188-5F692083C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0598" cy="824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Normal="100" workbookViewId="0">
      <selection activeCell="H18" sqref="H18"/>
    </sheetView>
  </sheetViews>
  <sheetFormatPr defaultRowHeight="15" x14ac:dyDescent="0.25"/>
  <cols>
    <col min="1" max="1" width="21.7109375" bestFit="1" customWidth="1"/>
    <col min="2" max="2" width="15.5703125" style="7" bestFit="1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ht="12" customHeight="1" x14ac:dyDescent="0.25">
      <c r="A1" s="1"/>
      <c r="B1" s="11"/>
      <c r="E1" s="1"/>
      <c r="F1" s="2"/>
      <c r="G1" s="2"/>
    </row>
    <row r="2" spans="1:13" ht="16.5" x14ac:dyDescent="0.3">
      <c r="A2" s="15"/>
      <c r="B2" s="36" t="s">
        <v>25</v>
      </c>
      <c r="C2" s="37"/>
      <c r="D2" s="9"/>
      <c r="E2" t="s">
        <v>13</v>
      </c>
    </row>
    <row r="3" spans="1:13" ht="16.5" x14ac:dyDescent="0.3">
      <c r="A3" s="15" t="s">
        <v>0</v>
      </c>
      <c r="B3" s="23">
        <v>11000</v>
      </c>
      <c r="C3" s="15" t="s">
        <v>26</v>
      </c>
      <c r="D3" s="8">
        <v>2023</v>
      </c>
      <c r="E3">
        <v>2006</v>
      </c>
      <c r="F3" s="3">
        <v>2023</v>
      </c>
      <c r="G3" s="4">
        <f>F3-E3</f>
        <v>17</v>
      </c>
      <c r="I3">
        <v>26250</v>
      </c>
      <c r="L3" s="3"/>
      <c r="M3" s="4"/>
    </row>
    <row r="4" spans="1:13" ht="33" x14ac:dyDescent="0.3">
      <c r="A4" s="16" t="s">
        <v>1</v>
      </c>
      <c r="B4" s="23">
        <v>2800</v>
      </c>
      <c r="C4" s="15" t="s">
        <v>27</v>
      </c>
      <c r="D4" s="8">
        <v>2023</v>
      </c>
      <c r="E4" s="31"/>
      <c r="F4" s="3"/>
      <c r="G4" s="4"/>
      <c r="I4">
        <f>I3/100*115</f>
        <v>30187.5</v>
      </c>
      <c r="K4" s="31"/>
      <c r="L4" s="3"/>
      <c r="M4" s="4"/>
    </row>
    <row r="5" spans="1:13" ht="16.5" x14ac:dyDescent="0.3">
      <c r="A5" s="15" t="s">
        <v>2</v>
      </c>
      <c r="B5" s="23">
        <f>B3-B4</f>
        <v>8200</v>
      </c>
      <c r="C5" s="15" t="s">
        <v>28</v>
      </c>
      <c r="D5" s="8">
        <f>D3-D4</f>
        <v>0</v>
      </c>
      <c r="E5" t="s">
        <v>23</v>
      </c>
      <c r="F5" t="s">
        <v>24</v>
      </c>
      <c r="G5" s="35"/>
      <c r="I5">
        <f>I4/10.764</f>
        <v>2804.4871794871797</v>
      </c>
      <c r="L5" s="3"/>
      <c r="M5" s="4"/>
    </row>
    <row r="6" spans="1:13" ht="16.5" x14ac:dyDescent="0.3">
      <c r="A6" s="15" t="s">
        <v>3</v>
      </c>
      <c r="B6" s="23">
        <f>B4</f>
        <v>2800</v>
      </c>
      <c r="C6" s="15"/>
      <c r="D6" s="8">
        <f>D5-60</f>
        <v>-60</v>
      </c>
      <c r="E6">
        <f>29.62*10.764</f>
        <v>318.82968</v>
      </c>
      <c r="F6" s="6">
        <f>35.868*10.764</f>
        <v>386.08315199999998</v>
      </c>
      <c r="G6" s="35"/>
      <c r="H6" s="26"/>
      <c r="I6" s="26"/>
      <c r="L6" s="3"/>
      <c r="M6" s="4"/>
    </row>
    <row r="7" spans="1:13" ht="16.5" x14ac:dyDescent="0.3">
      <c r="A7" s="15" t="s">
        <v>4</v>
      </c>
      <c r="B7" s="17">
        <v>0</v>
      </c>
      <c r="C7" s="18" t="s">
        <v>29</v>
      </c>
      <c r="D7" s="38">
        <f>386*2600</f>
        <v>1003600</v>
      </c>
      <c r="E7">
        <f>E6*1.2</f>
        <v>382.59561600000001</v>
      </c>
      <c r="F7" s="6"/>
      <c r="G7" s="5"/>
      <c r="H7" s="26"/>
      <c r="I7" s="26"/>
      <c r="L7" s="27"/>
      <c r="M7" s="28"/>
    </row>
    <row r="8" spans="1:13" ht="16.5" x14ac:dyDescent="0.3">
      <c r="A8" s="15" t="s">
        <v>5</v>
      </c>
      <c r="B8" s="17">
        <f>B9-B7</f>
        <v>60</v>
      </c>
      <c r="C8" s="18" t="s">
        <v>30</v>
      </c>
      <c r="D8" s="41"/>
      <c r="E8" s="6"/>
      <c r="F8" s="13"/>
      <c r="G8" s="5"/>
      <c r="H8" s="26"/>
      <c r="I8" s="26"/>
      <c r="L8" s="27"/>
      <c r="M8" s="28"/>
    </row>
    <row r="9" spans="1:13" ht="16.5" x14ac:dyDescent="0.3">
      <c r="A9" s="15" t="s">
        <v>6</v>
      </c>
      <c r="B9" s="17">
        <v>60</v>
      </c>
      <c r="C9" s="18"/>
      <c r="D9" s="41"/>
      <c r="E9" s="13"/>
      <c r="F9" s="6"/>
      <c r="G9" s="13"/>
      <c r="H9" s="26"/>
      <c r="I9" s="26"/>
      <c r="J9" s="29"/>
      <c r="K9" s="29"/>
      <c r="L9" s="25"/>
      <c r="M9" s="28"/>
    </row>
    <row r="10" spans="1:13" ht="33" x14ac:dyDescent="0.3">
      <c r="A10" s="16" t="s">
        <v>7</v>
      </c>
      <c r="B10" s="17">
        <f>90*B7/B9</f>
        <v>0</v>
      </c>
      <c r="C10" s="18" t="s">
        <v>31</v>
      </c>
      <c r="D10" s="41">
        <f>100-10</f>
        <v>90</v>
      </c>
      <c r="E10" s="13"/>
      <c r="F10" s="32"/>
      <c r="G10" s="13"/>
      <c r="H10" s="26"/>
      <c r="I10" s="26"/>
      <c r="J10" s="29"/>
      <c r="K10" s="29"/>
      <c r="L10" s="25"/>
      <c r="M10" s="28"/>
    </row>
    <row r="11" spans="1:13" ht="16.5" x14ac:dyDescent="0.3">
      <c r="A11" s="15"/>
      <c r="B11" s="24">
        <f>B10%</f>
        <v>0</v>
      </c>
      <c r="C11" s="18" t="s">
        <v>32</v>
      </c>
      <c r="D11" s="41">
        <f>D10*0/60</f>
        <v>0</v>
      </c>
      <c r="G11" s="13"/>
      <c r="H11" s="26"/>
      <c r="I11" s="26"/>
      <c r="J11" s="29"/>
      <c r="K11" s="29"/>
      <c r="L11" s="25"/>
      <c r="M11" s="30"/>
    </row>
    <row r="12" spans="1:13" ht="16.5" x14ac:dyDescent="0.3">
      <c r="A12" s="15" t="s">
        <v>8</v>
      </c>
      <c r="B12" s="23">
        <f>B6*B11</f>
        <v>0</v>
      </c>
      <c r="C12" s="18"/>
      <c r="D12" s="42">
        <f>D11%</f>
        <v>0</v>
      </c>
      <c r="F12" s="6"/>
      <c r="G12" s="13"/>
      <c r="H12" s="26"/>
      <c r="I12" s="26"/>
      <c r="J12" s="29"/>
      <c r="K12" s="29"/>
      <c r="L12" s="25"/>
      <c r="M12" s="4"/>
    </row>
    <row r="13" spans="1:13" ht="16.5" x14ac:dyDescent="0.3">
      <c r="A13" s="15" t="s">
        <v>9</v>
      </c>
      <c r="B13" s="23">
        <f>B6-B12</f>
        <v>2800</v>
      </c>
      <c r="C13" s="18" t="s">
        <v>33</v>
      </c>
      <c r="D13" s="38">
        <f>ROUND((D7*D12),0)</f>
        <v>0</v>
      </c>
      <c r="G13" s="13"/>
      <c r="H13" s="26"/>
      <c r="I13" s="26"/>
      <c r="J13" s="29"/>
      <c r="K13" s="29"/>
      <c r="L13" s="25"/>
      <c r="M13" s="4"/>
    </row>
    <row r="14" spans="1:13" ht="16.5" x14ac:dyDescent="0.3">
      <c r="A14" s="15" t="s">
        <v>2</v>
      </c>
      <c r="B14" s="23">
        <f>B5</f>
        <v>8200</v>
      </c>
      <c r="C14" s="15" t="s">
        <v>22</v>
      </c>
      <c r="D14" s="10">
        <v>319</v>
      </c>
      <c r="E14" s="6"/>
      <c r="F14" s="13"/>
      <c r="G14" s="13"/>
      <c r="H14" s="26"/>
      <c r="I14" s="26"/>
      <c r="J14" s="29"/>
      <c r="K14" s="29"/>
      <c r="L14" s="25"/>
      <c r="M14" s="4"/>
    </row>
    <row r="15" spans="1:13" ht="16.5" x14ac:dyDescent="0.3">
      <c r="A15" s="34" t="s">
        <v>10</v>
      </c>
      <c r="B15" s="39">
        <f>B14+B13</f>
        <v>11000</v>
      </c>
      <c r="C15" s="34" t="s">
        <v>34</v>
      </c>
      <c r="D15" s="43">
        <v>11000</v>
      </c>
      <c r="G15" s="13"/>
      <c r="H15" s="29"/>
      <c r="I15" s="29"/>
      <c r="J15" s="29"/>
      <c r="K15" s="29"/>
      <c r="L15" s="25"/>
      <c r="M15" s="4"/>
    </row>
    <row r="16" spans="1:13" ht="16.5" x14ac:dyDescent="0.3">
      <c r="A16" s="34" t="s">
        <v>22</v>
      </c>
      <c r="B16" s="19">
        <v>319</v>
      </c>
      <c r="C16" s="34" t="s">
        <v>35</v>
      </c>
      <c r="D16" s="40">
        <f>D15*D14</f>
        <v>3509000</v>
      </c>
      <c r="E16" s="5"/>
      <c r="F16" s="5"/>
      <c r="G16" s="5"/>
      <c r="H16" s="6"/>
      <c r="M16" s="28"/>
    </row>
    <row r="17" spans="1:14" ht="16.5" x14ac:dyDescent="0.3">
      <c r="A17" s="34" t="s">
        <v>21</v>
      </c>
      <c r="B17" s="20">
        <f>B16*B15</f>
        <v>3509000</v>
      </c>
      <c r="C17" s="34" t="s">
        <v>36</v>
      </c>
      <c r="D17" s="40">
        <f>D16-D13</f>
        <v>3509000</v>
      </c>
      <c r="E17" s="5"/>
      <c r="F17" s="33"/>
      <c r="G17" s="5"/>
      <c r="H17" s="6"/>
      <c r="M17" s="5"/>
      <c r="N17" s="6"/>
    </row>
    <row r="18" spans="1:14" ht="16.5" x14ac:dyDescent="0.3">
      <c r="A18" s="34" t="s">
        <v>12</v>
      </c>
      <c r="B18" s="20">
        <f>383*B4</f>
        <v>1072400</v>
      </c>
      <c r="C18" s="34" t="s">
        <v>37</v>
      </c>
      <c r="D18" s="40">
        <f>D17*0.9</f>
        <v>3158100</v>
      </c>
      <c r="E18" s="6"/>
      <c r="F18" s="5"/>
    </row>
    <row r="19" spans="1:14" ht="16.5" x14ac:dyDescent="0.3">
      <c r="A19" s="19" t="s">
        <v>16</v>
      </c>
      <c r="B19" s="20">
        <f>B17*0.025/12</f>
        <v>7310.416666666667</v>
      </c>
      <c r="C19" s="19" t="s">
        <v>38</v>
      </c>
      <c r="D19" s="40">
        <f>D17*0.8</f>
        <v>2807200</v>
      </c>
      <c r="E19" s="6"/>
      <c r="F19" s="5"/>
    </row>
    <row r="20" spans="1:14" x14ac:dyDescent="0.25">
      <c r="B20" s="12"/>
      <c r="C20" t="s">
        <v>39</v>
      </c>
      <c r="D20" s="6">
        <f>D17*0.025/12</f>
        <v>7310.416666666667</v>
      </c>
    </row>
    <row r="21" spans="1:14" x14ac:dyDescent="0.25">
      <c r="B21" s="12"/>
    </row>
    <row r="23" spans="1:14" x14ac:dyDescent="0.25">
      <c r="C23" t="s">
        <v>14</v>
      </c>
    </row>
    <row r="24" spans="1:14" x14ac:dyDescent="0.25">
      <c r="B24" s="9" t="s">
        <v>15</v>
      </c>
      <c r="C24" s="8" t="s">
        <v>20</v>
      </c>
      <c r="D24" s="8"/>
      <c r="E24" s="8" t="s">
        <v>11</v>
      </c>
      <c r="F24" s="8" t="s">
        <v>17</v>
      </c>
      <c r="G24" s="8" t="s">
        <v>18</v>
      </c>
      <c r="H24" s="8" t="s">
        <v>19</v>
      </c>
      <c r="I24" s="8"/>
    </row>
    <row r="25" spans="1:14" ht="17.25" x14ac:dyDescent="0.3">
      <c r="B25" s="9">
        <v>418</v>
      </c>
      <c r="C25" s="8"/>
      <c r="D25" s="8"/>
      <c r="E25" s="8">
        <v>4000000</v>
      </c>
      <c r="F25" s="10">
        <f t="shared" ref="F25:F31" si="0">E25/B25</f>
        <v>9569.3779904306211</v>
      </c>
      <c r="G25" s="10" t="e">
        <f>E25/C25</f>
        <v>#DIV/0!</v>
      </c>
      <c r="H25" s="10" t="e">
        <f>E25/#REF!</f>
        <v>#REF!</v>
      </c>
      <c r="I25" s="8">
        <f>C25/B25</f>
        <v>0</v>
      </c>
      <c r="J25" s="14"/>
    </row>
    <row r="26" spans="1:14" ht="17.25" x14ac:dyDescent="0.3">
      <c r="B26" s="9">
        <v>450</v>
      </c>
      <c r="C26" s="8">
        <v>685</v>
      </c>
      <c r="D26" s="8"/>
      <c r="E26" s="8">
        <v>4600000</v>
      </c>
      <c r="F26" s="10">
        <f t="shared" si="0"/>
        <v>10222.222222222223</v>
      </c>
      <c r="G26" s="10">
        <f>E26/C26</f>
        <v>6715.3284671532847</v>
      </c>
      <c r="H26" s="10" t="e">
        <f>E26/#REF!</f>
        <v>#REF!</v>
      </c>
      <c r="I26" s="8">
        <f>C26/B26</f>
        <v>1.5222222222222221</v>
      </c>
      <c r="J26" s="14"/>
    </row>
    <row r="27" spans="1:14" x14ac:dyDescent="0.25">
      <c r="B27" s="9">
        <f>C27/1.5</f>
        <v>433.33333333333331</v>
      </c>
      <c r="C27" s="8">
        <v>650</v>
      </c>
      <c r="D27" s="8"/>
      <c r="E27" s="10">
        <v>3900000</v>
      </c>
      <c r="F27" s="10">
        <f t="shared" si="0"/>
        <v>9000</v>
      </c>
      <c r="G27" s="10">
        <f t="shared" ref="G27:G31" si="1">E27/C27</f>
        <v>6000</v>
      </c>
      <c r="H27" s="10" t="e">
        <f>E27/#REF!</f>
        <v>#REF!</v>
      </c>
      <c r="I27" s="8"/>
    </row>
    <row r="28" spans="1:14" x14ac:dyDescent="0.25">
      <c r="B28" s="9">
        <f>C28/1.5</f>
        <v>463.33333333333331</v>
      </c>
      <c r="C28" s="8">
        <v>695</v>
      </c>
      <c r="D28" s="8"/>
      <c r="E28" s="10">
        <v>4680000</v>
      </c>
      <c r="F28" s="10">
        <f t="shared" si="0"/>
        <v>10100.719424460432</v>
      </c>
      <c r="G28" s="10">
        <f t="shared" si="1"/>
        <v>6733.812949640288</v>
      </c>
      <c r="H28" s="10" t="e">
        <f>E28/#REF!</f>
        <v>#REF!</v>
      </c>
      <c r="I28" s="8" t="e">
        <f>#REF!/B28</f>
        <v>#REF!</v>
      </c>
    </row>
    <row r="29" spans="1:14" x14ac:dyDescent="0.25">
      <c r="B29" s="9"/>
      <c r="C29" s="21"/>
      <c r="E29" s="22"/>
      <c r="F29" s="22" t="e">
        <f t="shared" si="0"/>
        <v>#DIV/0!</v>
      </c>
      <c r="G29" s="10" t="e">
        <f t="shared" si="1"/>
        <v>#DIV/0!</v>
      </c>
      <c r="H29" s="22" t="e">
        <f>E29/#REF!</f>
        <v>#REF!</v>
      </c>
      <c r="I29" s="8" t="e">
        <f>C29/B29</f>
        <v>#DIV/0!</v>
      </c>
    </row>
    <row r="30" spans="1:14" x14ac:dyDescent="0.25">
      <c r="E30" s="22"/>
      <c r="F30" s="22" t="e">
        <f t="shared" si="0"/>
        <v>#DIV/0!</v>
      </c>
      <c r="G30" s="22" t="e">
        <f t="shared" si="1"/>
        <v>#DIV/0!</v>
      </c>
      <c r="H30" s="22" t="e">
        <f>E30/#REF!</f>
        <v>#REF!</v>
      </c>
      <c r="I30" t="e">
        <f>#REF!/B30</f>
        <v>#REF!</v>
      </c>
    </row>
    <row r="31" spans="1:14" x14ac:dyDescent="0.25">
      <c r="E31" s="21"/>
      <c r="F31" s="22" t="e">
        <f t="shared" si="0"/>
        <v>#DIV/0!</v>
      </c>
      <c r="G31" s="22" t="e">
        <f t="shared" si="1"/>
        <v>#DIV/0!</v>
      </c>
      <c r="H31" s="22" t="e">
        <f>E31/#REF!</f>
        <v>#REF!</v>
      </c>
    </row>
    <row r="33" spans="1:9" x14ac:dyDescent="0.25">
      <c r="C33" t="e">
        <f>B33/A33</f>
        <v>#DIV/0!</v>
      </c>
      <c r="D33">
        <v>1050000</v>
      </c>
      <c r="E33">
        <v>30000</v>
      </c>
      <c r="F33">
        <f>E33+D33+B33</f>
        <v>1080000</v>
      </c>
      <c r="G33" t="e">
        <f>F33/A33</f>
        <v>#DIV/0!</v>
      </c>
      <c r="H33" s="6"/>
    </row>
    <row r="34" spans="1:9" x14ac:dyDescent="0.25">
      <c r="C34" t="e">
        <f>B34/A34</f>
        <v>#DIV/0!</v>
      </c>
      <c r="D34">
        <v>770000</v>
      </c>
      <c r="E34">
        <v>30000</v>
      </c>
      <c r="F34">
        <f>E34+D34+B34</f>
        <v>800000</v>
      </c>
      <c r="G34" t="e">
        <f>F34/A34</f>
        <v>#DIV/0!</v>
      </c>
      <c r="H34" s="6">
        <v>367</v>
      </c>
      <c r="I34" s="6">
        <f>B34/H34</f>
        <v>0</v>
      </c>
    </row>
    <row r="35" spans="1:9" x14ac:dyDescent="0.25">
      <c r="C35" t="e">
        <f>B35/A35</f>
        <v>#DIV/0!</v>
      </c>
      <c r="D35">
        <v>162000</v>
      </c>
      <c r="E35">
        <v>27000</v>
      </c>
      <c r="F35">
        <f>E35+D35+B35</f>
        <v>189000</v>
      </c>
      <c r="G35" t="e">
        <f>F35/A35</f>
        <v>#DIV/0!</v>
      </c>
      <c r="H35">
        <f>74+324</f>
        <v>398</v>
      </c>
      <c r="I35" s="6">
        <f>B35/H35</f>
        <v>0</v>
      </c>
    </row>
    <row r="36" spans="1:9" ht="15.75" x14ac:dyDescent="0.25">
      <c r="A36" s="25"/>
    </row>
    <row r="37" spans="1:9" ht="15.75" x14ac:dyDescent="0.25">
      <c r="A37" s="25"/>
    </row>
    <row r="38" spans="1:9" ht="15.75" x14ac:dyDescent="0.25">
      <c r="A38" s="25"/>
    </row>
    <row r="39" spans="1:9" ht="15.75" x14ac:dyDescent="0.25">
      <c r="A39" s="25"/>
    </row>
    <row r="40" spans="1:9" ht="15.75" x14ac:dyDescent="0.25">
      <c r="A40" s="25"/>
    </row>
    <row r="41" spans="1:9" ht="15.75" x14ac:dyDescent="0.25">
      <c r="A41" s="25"/>
    </row>
    <row r="42" spans="1:9" ht="15.75" x14ac:dyDescent="0.25">
      <c r="A42" s="25"/>
    </row>
    <row r="62" spans="3:5" x14ac:dyDescent="0.25">
      <c r="C62" s="6"/>
      <c r="D62" s="6"/>
      <c r="E6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642C-7F02-4A02-B41A-A444067E1BF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53E0-8A35-42A5-8B55-0CC24CF39E6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D9B60-DFAE-4D12-B650-EAB0B0B0F77D}">
  <dimension ref="A1"/>
  <sheetViews>
    <sheetView workbookViewId="0">
      <selection activeCell="J1" sqref="J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Sheet8</vt:lpstr>
      <vt:lpstr>Sheet2</vt:lpstr>
      <vt:lpstr>Sheet3</vt:lpstr>
      <vt:lpstr>Sheet4</vt:lpstr>
      <vt:lpstr>Sheet5</vt:lpstr>
      <vt:lpstr>Sheet6</vt:lpstr>
      <vt:lpstr>Sheet7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2023-12-01T08:57:06Z</dcterms:modified>
</cp:coreProperties>
</file>