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alpana Anil Hibare\"/>
    </mc:Choice>
  </mc:AlternateContent>
  <xr:revisionPtr revIDLastSave="0" documentId="13_ncr:1_{ABEAC8C7-15DD-4259-B386-7BEDC340D16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4" i="4" l="1"/>
  <c r="H23" i="4"/>
  <c r="V3" i="4"/>
  <c r="V4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" i="4"/>
  <c r="U3" i="4"/>
  <c r="U4" i="4"/>
  <c r="U5" i="4"/>
  <c r="V5" i="4" s="1"/>
  <c r="U6" i="4"/>
  <c r="V6" i="4" s="1"/>
  <c r="U7" i="4"/>
  <c r="U8" i="4"/>
  <c r="U9" i="4"/>
  <c r="U10" i="4"/>
  <c r="U11" i="4"/>
  <c r="U12" i="4"/>
  <c r="U13" i="4"/>
  <c r="U14" i="4"/>
  <c r="U15" i="4"/>
  <c r="U16" i="4"/>
  <c r="U2" i="4"/>
  <c r="G32" i="4"/>
  <c r="R4" i="4"/>
  <c r="R3" i="4"/>
  <c r="P3" i="4"/>
  <c r="Q2" i="4"/>
  <c r="R2" i="4"/>
  <c r="Q28" i="4"/>
  <c r="Q27" i="4"/>
  <c r="Q25" i="4"/>
  <c r="Q22" i="4"/>
  <c r="Q23" i="4"/>
  <c r="Q24" i="4"/>
  <c r="Q26" i="4"/>
  <c r="Q21" i="4"/>
  <c r="G23" i="4"/>
  <c r="H21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D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H2" i="4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<sst xmlns="http://schemas.openxmlformats.org/spreadsheetml/2006/main" count="175" uniqueCount="30">
  <si>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</si>
  <si>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</si>
  <si>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</si>
  <si>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</si>
  <si>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</si>
  <si>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</si>
  <si>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</si>
  <si>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</si>
  <si>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</si>
  <si>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</si>
  <si>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</si>
  <si>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</si>
  <si>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</si>
  <si>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</si>
  <si>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ca</t>
  </si>
  <si>
    <t>F. No. 201, 2nd floor. R K roya city, mankoli, thane</t>
  </si>
  <si>
    <t>rate</t>
  </si>
  <si>
    <t>fmv</t>
  </si>
  <si>
    <t>mca</t>
  </si>
  <si>
    <t>oc - 2023</t>
  </si>
  <si>
    <t>01.03.23</t>
  </si>
  <si>
    <t>13.03.23</t>
  </si>
  <si>
    <t>ls - 13 lakhs -0 all incl.</t>
  </si>
  <si>
    <t>av</t>
  </si>
  <si>
    <t>sd</t>
  </si>
  <si>
    <t>rd</t>
  </si>
  <si>
    <t>bv</t>
  </si>
  <si>
    <t>agreement - 24.08.23</t>
  </si>
  <si>
    <t>loading - 41%</t>
  </si>
  <si>
    <t>mankoli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</si>
</sst>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42AF8-38FC-4750-B02C-E1298A167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277C42-E2A6-428C-A41A-C05267120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8BAB8-4FDD-453B-A6CD-0D9842C8D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21265</xdr:colOff>
      <xdr:row>48</xdr:row>
      <xdr:rowOff>20256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4D7338-5BB2-407C-88BB-42FEE334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870865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144341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AF7AB-6A63-434C-BF37-A043AA980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07541" cy="8716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J24" sqref="J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28</v>
      </c>
    </row>
    <row r="2" spans="1:22" x14ac:dyDescent="0.25">
      <c r="A2" s="4">
        <f t="shared" ref="A2:A15" si="0">N2</f>
        <v>0</v>
      </c>
      <c r="B2" s="4">
        <f t="shared" ref="B2:B15" si="1">Q2</f>
        <v>440.90909090909088</v>
      </c>
      <c r="C2" s="4">
        <f>B2*1.2</f>
        <v>529.09090909090901</v>
      </c>
      <c r="D2" s="4">
        <f>C2*1.1</f>
        <v>582</v>
      </c>
      <c r="E2" s="5">
        <f t="shared" ref="E2:E13" si="2">R2</f>
        <v>1751545</v>
      </c>
      <c r="F2" s="10">
        <f t="shared" ref="F2:F13" si="3">ROUND((E2/B2),0)</f>
        <v>3973</v>
      </c>
      <c r="G2" s="10">
        <f t="shared" ref="G2:G13" si="4">ROUND((E2/C2),0)</f>
        <v>3310</v>
      </c>
      <c r="H2" s="10">
        <f t="shared" ref="H2:H13" si="5">ROUND((E2/D2),0)</f>
        <v>3010</v>
      </c>
      <c r="I2" s="4" t="e">
        <f>#REF!</f>
        <v>#REF!</v>
      </c>
      <c r="J2" s="4" t="str">
        <f t="shared" ref="J2:J13" si="6">S2</f>
        <v>01.03.23</v>
      </c>
      <c r="O2">
        <v>0</v>
      </c>
      <c r="P2">
        <v>485</v>
      </c>
      <c r="Q2">
        <f>P2/1.1</f>
        <v>440.90909090909088</v>
      </c>
      <c r="R2" s="2">
        <f>1636875+98300+16370</f>
        <v>1751545</v>
      </c>
      <c r="S2" s="8" t="s">
        <v>20</v>
      </c>
      <c r="T2" s="8"/>
      <c r="U2">
        <f>Q2*1.41</f>
        <v>621.68181818181813</v>
      </c>
      <c r="V2">
        <f>R2/U2</f>
        <v>2817.4299919573009</v>
      </c>
    </row>
    <row r="3" spans="1:22" x14ac:dyDescent="0.25">
      <c r="A3" s="4">
        <f t="shared" si="0"/>
        <v>0</v>
      </c>
      <c r="B3" s="4">
        <f t="shared" si="1"/>
        <v>450.1146</v>
      </c>
      <c r="C3" s="4">
        <f t="shared" ref="C3:C15" si="7">B3*1.2</f>
        <v>540.13751999999999</v>
      </c>
      <c r="D3" s="4">
        <f t="shared" ref="D3:D13" si="8">C3*1.2</f>
        <v>648.16502400000002</v>
      </c>
      <c r="E3" s="17">
        <f t="shared" si="2"/>
        <v>2080140</v>
      </c>
      <c r="F3" s="10">
        <f t="shared" si="3"/>
        <v>4621</v>
      </c>
      <c r="G3" s="10">
        <f t="shared" si="4"/>
        <v>3851</v>
      </c>
      <c r="H3" s="10">
        <f t="shared" si="5"/>
        <v>3209</v>
      </c>
      <c r="I3" s="4" t="e">
        <f>#REF!</f>
        <v>#REF!</v>
      </c>
      <c r="J3" s="4" t="str">
        <f t="shared" si="6"/>
        <v>01.03.23</v>
      </c>
      <c r="O3">
        <v>0</v>
      </c>
      <c r="P3">
        <f>50.18*10.764</f>
        <v>540.13751999999999</v>
      </c>
      <c r="Q3">
        <f t="shared" ref="Q3:Q12" si="9">P3/1.2</f>
        <v>450.1146</v>
      </c>
      <c r="R3" s="2">
        <f>1944000+116700+19440</f>
        <v>2080140</v>
      </c>
      <c r="S3" s="8" t="s">
        <v>20</v>
      </c>
      <c r="T3" s="8"/>
      <c r="U3">
        <f t="shared" ref="U3:U16" si="10">Q3*1.41</f>
        <v>634.66158599999994</v>
      </c>
      <c r="V3" s="8">
        <f t="shared" ref="V3:V20" si="11">R3/U3</f>
        <v>3277.5577502811084</v>
      </c>
    </row>
    <row r="4" spans="1:22" x14ac:dyDescent="0.25">
      <c r="A4" s="4">
        <f t="shared" si="0"/>
        <v>0</v>
      </c>
      <c r="B4" s="4">
        <f t="shared" si="1"/>
        <v>404.16666666666669</v>
      </c>
      <c r="C4" s="4">
        <f t="shared" si="7"/>
        <v>485</v>
      </c>
      <c r="D4" s="4">
        <f t="shared" si="8"/>
        <v>582</v>
      </c>
      <c r="E4" s="17">
        <f t="shared" si="2"/>
        <v>1972030</v>
      </c>
      <c r="F4" s="10">
        <f t="shared" si="3"/>
        <v>4879</v>
      </c>
      <c r="G4" s="10">
        <f t="shared" si="4"/>
        <v>4066</v>
      </c>
      <c r="H4" s="15">
        <f t="shared" si="5"/>
        <v>3388</v>
      </c>
      <c r="I4" s="4" t="e">
        <f>#REF!</f>
        <v>#REF!</v>
      </c>
      <c r="J4" s="4" t="str">
        <f t="shared" si="6"/>
        <v>13.03.23</v>
      </c>
      <c r="O4">
        <v>0</v>
      </c>
      <c r="P4">
        <v>485</v>
      </c>
      <c r="Q4">
        <f t="shared" si="9"/>
        <v>404.16666666666669</v>
      </c>
      <c r="R4" s="2">
        <f>1843000+110600+18430</f>
        <v>1972030</v>
      </c>
      <c r="S4" s="8" t="s">
        <v>21</v>
      </c>
      <c r="T4" s="8"/>
      <c r="U4">
        <f t="shared" si="10"/>
        <v>569.875</v>
      </c>
      <c r="V4" s="11">
        <f t="shared" si="11"/>
        <v>3460.4606273305549</v>
      </c>
    </row>
    <row r="5" spans="1:22" x14ac:dyDescent="0.25">
      <c r="A5" s="4">
        <f t="shared" si="0"/>
        <v>0</v>
      </c>
      <c r="B5" s="4">
        <f t="shared" si="1"/>
        <v>233</v>
      </c>
      <c r="C5" s="4">
        <f t="shared" si="7"/>
        <v>279.59999999999997</v>
      </c>
      <c r="D5" s="4">
        <f t="shared" si="8"/>
        <v>335.51999999999992</v>
      </c>
      <c r="E5" s="17">
        <f t="shared" si="2"/>
        <v>1500000</v>
      </c>
      <c r="F5" s="10">
        <f t="shared" si="3"/>
        <v>6438</v>
      </c>
      <c r="G5" s="10">
        <f t="shared" si="4"/>
        <v>5365</v>
      </c>
      <c r="H5" s="15">
        <f t="shared" si="5"/>
        <v>4471</v>
      </c>
      <c r="I5" s="4" t="e">
        <f>#REF!</f>
        <v>#REF!</v>
      </c>
      <c r="J5" s="4" t="str">
        <f t="shared" si="6"/>
        <v>mankoli</v>
      </c>
      <c r="O5">
        <v>0</v>
      </c>
      <c r="P5">
        <f t="shared" ref="P5:P12" si="12">O5/1.2</f>
        <v>0</v>
      </c>
      <c r="Q5">
        <v>233</v>
      </c>
      <c r="R5" s="2">
        <v>1500000</v>
      </c>
      <c r="S5" s="8" t="s">
        <v>29</v>
      </c>
      <c r="T5" s="8"/>
      <c r="U5">
        <f t="shared" si="10"/>
        <v>328.53</v>
      </c>
      <c r="V5" s="11">
        <f t="shared" si="11"/>
        <v>4565.7930782576941</v>
      </c>
    </row>
    <row r="6" spans="1:22" x14ac:dyDescent="0.25">
      <c r="A6" s="4">
        <f t="shared" si="0"/>
        <v>0</v>
      </c>
      <c r="B6" s="4">
        <f t="shared" si="1"/>
        <v>210</v>
      </c>
      <c r="C6" s="4">
        <f t="shared" si="7"/>
        <v>252</v>
      </c>
      <c r="D6" s="4">
        <f t="shared" si="8"/>
        <v>302.39999999999998</v>
      </c>
      <c r="E6" s="17">
        <f t="shared" si="2"/>
        <v>1436000</v>
      </c>
      <c r="F6" s="10">
        <f t="shared" si="3"/>
        <v>6838</v>
      </c>
      <c r="G6" s="10">
        <f t="shared" si="4"/>
        <v>5698</v>
      </c>
      <c r="H6" s="15">
        <f t="shared" si="5"/>
        <v>4749</v>
      </c>
      <c r="I6" s="4" t="e">
        <f>#REF!</f>
        <v>#REF!</v>
      </c>
      <c r="J6" s="4" t="str">
        <f t="shared" si="6"/>
        <v>mankoli</v>
      </c>
      <c r="O6">
        <v>0</v>
      </c>
      <c r="P6">
        <f t="shared" si="12"/>
        <v>0</v>
      </c>
      <c r="Q6">
        <v>210</v>
      </c>
      <c r="R6" s="2">
        <v>1436000</v>
      </c>
      <c r="S6" s="8" t="s">
        <v>29</v>
      </c>
      <c r="T6" s="8"/>
      <c r="U6">
        <f t="shared" si="10"/>
        <v>296.09999999999997</v>
      </c>
      <c r="V6" s="11">
        <f t="shared" si="11"/>
        <v>4849.7129348193184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7"/>
        <v>0</v>
      </c>
      <c r="D7" s="4">
        <f t="shared" si="8"/>
        <v>0</v>
      </c>
      <c r="E7" s="17">
        <f t="shared" si="2"/>
        <v>0</v>
      </c>
      <c r="F7" s="10" t="e">
        <f t="shared" si="3"/>
        <v>#DIV/0!</v>
      </c>
      <c r="G7" s="10" t="e">
        <f t="shared" si="4"/>
        <v>#DIV/0!</v>
      </c>
      <c r="H7" s="10" t="e">
        <f t="shared" si="5"/>
        <v>#DIV/0!</v>
      </c>
      <c r="I7" s="4" t="e">
        <f>#REF!</f>
        <v>#REF!</v>
      </c>
      <c r="J7" s="4">
        <f t="shared" si="6"/>
        <v>0</v>
      </c>
      <c r="O7">
        <v>0</v>
      </c>
      <c r="P7">
        <f t="shared" si="12"/>
        <v>0</v>
      </c>
      <c r="Q7">
        <f t="shared" si="9"/>
        <v>0</v>
      </c>
      <c r="R7" s="2">
        <v>0</v>
      </c>
      <c r="S7" s="8"/>
      <c r="T7" s="8"/>
      <c r="U7">
        <f t="shared" si="10"/>
        <v>0</v>
      </c>
      <c r="V7" t="e">
        <f t="shared" si="11"/>
        <v>#DIV/0!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7"/>
        <v>0</v>
      </c>
      <c r="D8" s="4">
        <f t="shared" si="8"/>
        <v>0</v>
      </c>
      <c r="E8" s="17">
        <f t="shared" si="2"/>
        <v>0</v>
      </c>
      <c r="F8" s="10" t="e">
        <f t="shared" si="3"/>
        <v>#DIV/0!</v>
      </c>
      <c r="G8" s="10" t="e">
        <f t="shared" si="4"/>
        <v>#DIV/0!</v>
      </c>
      <c r="H8" s="10" t="e">
        <f t="shared" si="5"/>
        <v>#DIV/0!</v>
      </c>
      <c r="I8" s="4" t="e">
        <f>#REF!</f>
        <v>#REF!</v>
      </c>
      <c r="J8" s="4">
        <f t="shared" si="6"/>
        <v>0</v>
      </c>
      <c r="O8">
        <v>0</v>
      </c>
      <c r="P8">
        <f t="shared" si="12"/>
        <v>0</v>
      </c>
      <c r="Q8">
        <f t="shared" si="9"/>
        <v>0</v>
      </c>
      <c r="R8" s="2">
        <v>0</v>
      </c>
      <c r="S8" s="8"/>
      <c r="T8" s="8"/>
      <c r="U8">
        <f t="shared" si="10"/>
        <v>0</v>
      </c>
      <c r="V8" t="e">
        <f t="shared" si="11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7"/>
        <v>0</v>
      </c>
      <c r="D9" s="4">
        <f t="shared" si="8"/>
        <v>0</v>
      </c>
      <c r="E9" s="17">
        <f t="shared" si="2"/>
        <v>0</v>
      </c>
      <c r="F9" s="10" t="e">
        <f t="shared" si="3"/>
        <v>#DIV/0!</v>
      </c>
      <c r="G9" s="10" t="e">
        <f t="shared" si="4"/>
        <v>#DIV/0!</v>
      </c>
      <c r="H9" s="10" t="e">
        <f t="shared" si="5"/>
        <v>#DIV/0!</v>
      </c>
      <c r="I9" s="4" t="e">
        <f>#REF!</f>
        <v>#REF!</v>
      </c>
      <c r="J9" s="4">
        <f t="shared" si="6"/>
        <v>0</v>
      </c>
      <c r="O9">
        <v>0</v>
      </c>
      <c r="P9">
        <f t="shared" si="12"/>
        <v>0</v>
      </c>
      <c r="Q9">
        <f t="shared" si="9"/>
        <v>0</v>
      </c>
      <c r="R9" s="2">
        <v>0</v>
      </c>
      <c r="S9" s="8"/>
      <c r="T9" s="8"/>
      <c r="U9">
        <f t="shared" si="10"/>
        <v>0</v>
      </c>
      <c r="V9" t="e">
        <f t="shared" si="11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7"/>
        <v>0</v>
      </c>
      <c r="D10" s="4">
        <f t="shared" si="8"/>
        <v>0</v>
      </c>
      <c r="E10" s="17">
        <f t="shared" si="2"/>
        <v>0</v>
      </c>
      <c r="F10" s="10" t="e">
        <f t="shared" si="3"/>
        <v>#DIV/0!</v>
      </c>
      <c r="G10" s="10" t="e">
        <f t="shared" si="4"/>
        <v>#DIV/0!</v>
      </c>
      <c r="H10" s="10" t="e">
        <f t="shared" si="5"/>
        <v>#DIV/0!</v>
      </c>
      <c r="I10" s="4" t="e">
        <f>#REF!</f>
        <v>#REF!</v>
      </c>
      <c r="J10" s="4">
        <f t="shared" si="6"/>
        <v>0</v>
      </c>
      <c r="O10">
        <v>0</v>
      </c>
      <c r="P10">
        <f t="shared" si="12"/>
        <v>0</v>
      </c>
      <c r="Q10">
        <f t="shared" si="9"/>
        <v>0</v>
      </c>
      <c r="R10" s="2">
        <v>0</v>
      </c>
      <c r="S10" s="8"/>
      <c r="T10" s="8"/>
      <c r="U10">
        <f t="shared" si="10"/>
        <v>0</v>
      </c>
      <c r="V10" t="e">
        <f t="shared" si="11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7"/>
        <v>0</v>
      </c>
      <c r="D11" s="4">
        <f t="shared" si="8"/>
        <v>0</v>
      </c>
      <c r="E11" s="17">
        <f t="shared" si="2"/>
        <v>0</v>
      </c>
      <c r="F11" s="10" t="e">
        <f t="shared" si="3"/>
        <v>#DIV/0!</v>
      </c>
      <c r="G11" s="10" t="e">
        <f t="shared" si="4"/>
        <v>#DIV/0!</v>
      </c>
      <c r="H11" s="10" t="e">
        <f t="shared" si="5"/>
        <v>#DIV/0!</v>
      </c>
      <c r="I11" s="4" t="e">
        <f>#REF!</f>
        <v>#REF!</v>
      </c>
      <c r="J11" s="4">
        <f t="shared" si="6"/>
        <v>0</v>
      </c>
      <c r="O11">
        <v>0</v>
      </c>
      <c r="P11">
        <f t="shared" si="12"/>
        <v>0</v>
      </c>
      <c r="Q11">
        <f t="shared" si="9"/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7"/>
        <v>0</v>
      </c>
      <c r="D12" s="4">
        <f t="shared" si="8"/>
        <v>0</v>
      </c>
      <c r="E12" s="5">
        <f t="shared" si="2"/>
        <v>0</v>
      </c>
      <c r="F12" s="10" t="e">
        <f t="shared" si="3"/>
        <v>#DIV/0!</v>
      </c>
      <c r="G12" s="10" t="e">
        <f t="shared" si="4"/>
        <v>#DIV/0!</v>
      </c>
      <c r="H12" s="10" t="e">
        <f t="shared" si="5"/>
        <v>#DIV/0!</v>
      </c>
      <c r="I12" s="4" t="e">
        <f>#REF!</f>
        <v>#REF!</v>
      </c>
      <c r="J12" s="4">
        <f t="shared" si="6"/>
        <v>0</v>
      </c>
      <c r="O12">
        <v>0</v>
      </c>
      <c r="P12">
        <f t="shared" si="12"/>
        <v>0</v>
      </c>
      <c r="Q12">
        <f t="shared" si="9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7"/>
        <v>0</v>
      </c>
      <c r="D13" s="4">
        <f t="shared" si="8"/>
        <v>0</v>
      </c>
      <c r="E13" s="5">
        <f t="shared" si="2"/>
        <v>0</v>
      </c>
      <c r="F13" s="10" t="e">
        <f t="shared" si="3"/>
        <v>#DIV/0!</v>
      </c>
      <c r="G13" s="10" t="e">
        <f t="shared" si="4"/>
        <v>#DIV/0!</v>
      </c>
      <c r="H13" s="10" t="e">
        <f t="shared" si="5"/>
        <v>#DIV/0!</v>
      </c>
      <c r="I13" s="4" t="e">
        <f>#REF!</f>
        <v>#REF!</v>
      </c>
      <c r="J13" s="4">
        <f t="shared" si="6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7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0"/>
        <v>0</v>
      </c>
      <c r="V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7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0"/>
        <v>0</v>
      </c>
      <c r="V15" t="e">
        <f t="shared" si="11"/>
        <v>#DIV/0!</v>
      </c>
    </row>
    <row r="16" spans="1:22" x14ac:dyDescent="0.25">
      <c r="D16" s="8"/>
      <c r="U16">
        <f t="shared" si="10"/>
        <v>0</v>
      </c>
      <c r="V16" t="e">
        <f t="shared" si="11"/>
        <v>#DIV/0!</v>
      </c>
    </row>
    <row r="17" spans="6:24" x14ac:dyDescent="0.25">
      <c r="G17" s="16"/>
      <c r="V17" t="e">
        <f t="shared" si="11"/>
        <v>#DIV/0!</v>
      </c>
    </row>
    <row r="18" spans="6:24" x14ac:dyDescent="0.25">
      <c r="H18" t="s">
        <v>15</v>
      </c>
      <c r="V18" t="e">
        <f t="shared" si="11"/>
        <v>#DIV/0!</v>
      </c>
    </row>
    <row r="19" spans="6:24" x14ac:dyDescent="0.25">
      <c r="V19" t="e">
        <f t="shared" si="11"/>
        <v>#DIV/0!</v>
      </c>
    </row>
    <row r="20" spans="6:24" x14ac:dyDescent="0.25">
      <c r="F20" s="7" t="s">
        <v>14</v>
      </c>
      <c r="O20" t="s">
        <v>18</v>
      </c>
      <c r="V20" t="e">
        <f t="shared" si="11"/>
        <v>#DIV/0!</v>
      </c>
    </row>
    <row r="21" spans="6:24" x14ac:dyDescent="0.25">
      <c r="F21" s="7" t="s">
        <v>13</v>
      </c>
      <c r="G21">
        <v>340</v>
      </c>
      <c r="H21">
        <f>31.59*10.764</f>
        <v>340.03476000000001</v>
      </c>
      <c r="O21">
        <v>8.4700000000000006</v>
      </c>
      <c r="P21">
        <v>12.22</v>
      </c>
      <c r="Q21">
        <f>P21*O21</f>
        <v>103.50340000000001</v>
      </c>
    </row>
    <row r="22" spans="6:24" x14ac:dyDescent="0.25">
      <c r="F22" s="7" t="s">
        <v>16</v>
      </c>
      <c r="G22" s="6">
        <v>3700</v>
      </c>
      <c r="H22" s="6"/>
      <c r="O22">
        <v>3.02</v>
      </c>
      <c r="P22">
        <v>4.0199999999999996</v>
      </c>
      <c r="Q22">
        <f t="shared" ref="Q22:Q26" si="23">P22*O22</f>
        <v>12.1404</v>
      </c>
    </row>
    <row r="23" spans="6:24" x14ac:dyDescent="0.25">
      <c r="F23" s="7" t="s">
        <v>17</v>
      </c>
      <c r="G23">
        <f>G22*G21</f>
        <v>1258000</v>
      </c>
      <c r="H23">
        <f>G23*90%</f>
        <v>1132200</v>
      </c>
      <c r="O23">
        <v>6.19</v>
      </c>
      <c r="P23">
        <v>4.12</v>
      </c>
      <c r="Q23">
        <f t="shared" si="23"/>
        <v>25.502800000000001</v>
      </c>
    </row>
    <row r="24" spans="6:24" x14ac:dyDescent="0.25">
      <c r="H24">
        <f>G23*80%</f>
        <v>1006400</v>
      </c>
      <c r="O24">
        <v>9.66</v>
      </c>
      <c r="P24" s="11">
        <v>7.51</v>
      </c>
      <c r="Q24">
        <f t="shared" si="23"/>
        <v>72.546599999999998</v>
      </c>
      <c r="R24" s="13"/>
      <c r="T24" s="11"/>
      <c r="U24" s="11"/>
      <c r="V24" s="11"/>
      <c r="W24" s="11"/>
      <c r="X24" s="11"/>
    </row>
    <row r="25" spans="6:24" x14ac:dyDescent="0.25">
      <c r="P25" s="11"/>
      <c r="Q25">
        <f>SUM(Q21:Q24)</f>
        <v>213.69319999999999</v>
      </c>
      <c r="R25" s="13"/>
      <c r="T25" s="11"/>
      <c r="U25" s="11"/>
      <c r="V25" s="11"/>
      <c r="W25" s="11"/>
      <c r="X25" s="11"/>
    </row>
    <row r="26" spans="6:24" x14ac:dyDescent="0.25">
      <c r="F26" s="7" t="s">
        <v>22</v>
      </c>
      <c r="O26">
        <v>4.47</v>
      </c>
      <c r="P26" s="11">
        <v>6.09</v>
      </c>
      <c r="Q26">
        <f t="shared" si="23"/>
        <v>27.222299999999997</v>
      </c>
      <c r="R26" s="14"/>
      <c r="T26" s="14"/>
      <c r="U26" s="14"/>
      <c r="V26" s="11"/>
      <c r="W26" s="11"/>
      <c r="X26" s="11"/>
    </row>
    <row r="27" spans="6:24" x14ac:dyDescent="0.25">
      <c r="F27" s="7" t="s">
        <v>19</v>
      </c>
      <c r="P27" s="11"/>
      <c r="Q27" s="11">
        <f>Q26+Q25</f>
        <v>240.91549999999998</v>
      </c>
      <c r="R27" s="11"/>
      <c r="T27" s="11"/>
      <c r="U27" s="11"/>
      <c r="V27" s="11"/>
      <c r="W27" s="11"/>
      <c r="X27" s="11"/>
    </row>
    <row r="28" spans="6:24" x14ac:dyDescent="0.25">
      <c r="F28" s="7" t="s">
        <v>27</v>
      </c>
      <c r="P28" s="11"/>
      <c r="Q28" s="11">
        <f>G21/Q27</f>
        <v>1.4112832092580179</v>
      </c>
      <c r="R28" s="11"/>
      <c r="T28" s="11"/>
      <c r="U28" s="11"/>
      <c r="V28" s="11"/>
      <c r="W28" s="11"/>
      <c r="X28" s="11"/>
    </row>
    <row r="29" spans="6:24" x14ac:dyDescent="0.25">
      <c r="F29" s="7" t="s">
        <v>23</v>
      </c>
      <c r="G29">
        <v>1173000</v>
      </c>
      <c r="P29" s="11"/>
      <c r="Q29" s="11"/>
      <c r="R29" s="12"/>
      <c r="T29" s="12"/>
      <c r="U29" s="12"/>
      <c r="V29" s="11"/>
      <c r="W29" s="11"/>
      <c r="X29" s="11"/>
    </row>
    <row r="30" spans="6:24" x14ac:dyDescent="0.25">
      <c r="F30" s="7" t="s">
        <v>24</v>
      </c>
      <c r="G30">
        <v>70400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 t="s">
        <v>25</v>
      </c>
      <c r="G31">
        <v>11730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F32" s="7" t="s">
        <v>26</v>
      </c>
      <c r="G32">
        <f>G31+G30+G29</f>
        <v>1255130</v>
      </c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S34" s="6"/>
      <c r="T34" s="11"/>
      <c r="U34" s="11"/>
      <c r="V34" s="11"/>
      <c r="W34" s="11"/>
      <c r="X34" s="11"/>
    </row>
    <row r="35" spans="16:24" x14ac:dyDescent="0.25">
      <c r="Q35" s="11"/>
      <c r="R35" s="11"/>
    </row>
    <row r="36" spans="16:24" x14ac:dyDescent="0.25">
      <c r="Q36" s="11"/>
      <c r="R36" s="11"/>
      <c r="T36" s="6"/>
    </row>
    <row r="37" spans="16:24" x14ac:dyDescent="0.25">
      <c r="P37" s="11"/>
      <c r="Q37" s="11"/>
      <c r="R37" s="11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2"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2023-12-01T07:28:09Z</dcterms:modified>
</cp:coreProperties>
</file>