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"/>
    </mc:Choice>
  </mc:AlternateContent>
  <xr:revisionPtr revIDLastSave="0" documentId="13_ncr:1_{2248189E-8282-44BA-90D9-44E4B1ED805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  <sheet name="Sheet13" sheetId="25" r:id="rId14"/>
    <sheet name="Sheet14" sheetId="26" r:id="rId15"/>
    <sheet name="Sheet15" sheetId="27" r:id="rId16"/>
    <sheet name="Sheet17" sheetId="29" r:id="rId17"/>
  </sheets>
  <calcPr calcId="191029"/>
</workbook>
</file>

<file path=xl/calcChain.xml><?xml version="1.0" encoding="utf-8"?>
<calcChain xmlns="http://schemas.openxmlformats.org/spreadsheetml/2006/main">
  <c r="P7" i="4" l="1"/>
  <c r="P6" i="4"/>
  <c r="P5" i="4"/>
  <c r="P4" i="4"/>
  <c r="S52" i="4" l="1"/>
  <c r="S37" i="4"/>
  <c r="S38" i="4" s="1"/>
  <c r="S39" i="4" s="1"/>
  <c r="S40" i="4" s="1"/>
  <c r="S33" i="4"/>
  <c r="S32" i="4"/>
  <c r="S41" i="4" s="1"/>
  <c r="P21" i="4"/>
  <c r="J21" i="4"/>
  <c r="I21" i="4"/>
  <c r="H21" i="4"/>
  <c r="G21" i="4"/>
  <c r="F21" i="4"/>
  <c r="E21" i="4"/>
  <c r="D21" i="4"/>
  <c r="C21" i="4"/>
  <c r="B21" i="4"/>
  <c r="A21" i="4"/>
  <c r="P20" i="4"/>
  <c r="J20" i="4"/>
  <c r="I20" i="4"/>
  <c r="H20" i="4"/>
  <c r="G20" i="4"/>
  <c r="F20" i="4"/>
  <c r="E20" i="4"/>
  <c r="D20" i="4"/>
  <c r="C20" i="4"/>
  <c r="B20" i="4"/>
  <c r="A20" i="4"/>
  <c r="P19" i="4"/>
  <c r="J19" i="4"/>
  <c r="I19" i="4"/>
  <c r="H19" i="4"/>
  <c r="G19" i="4"/>
  <c r="F19" i="4"/>
  <c r="E19" i="4"/>
  <c r="D19" i="4"/>
  <c r="C19" i="4"/>
  <c r="B19" i="4"/>
  <c r="A19" i="4"/>
  <c r="P18" i="4"/>
  <c r="J18" i="4"/>
  <c r="I18" i="4"/>
  <c r="H18" i="4"/>
  <c r="G18" i="4"/>
  <c r="F18" i="4"/>
  <c r="E18" i="4"/>
  <c r="D18" i="4"/>
  <c r="C18" i="4"/>
  <c r="B18" i="4"/>
  <c r="A18" i="4"/>
  <c r="P17" i="4"/>
  <c r="J17" i="4"/>
  <c r="I17" i="4"/>
  <c r="H17" i="4"/>
  <c r="G17" i="4"/>
  <c r="F17" i="4"/>
  <c r="E17" i="4"/>
  <c r="D17" i="4"/>
  <c r="C17" i="4"/>
  <c r="B17" i="4"/>
  <c r="A17" i="4"/>
  <c r="P16" i="4"/>
  <c r="J16" i="4"/>
  <c r="I16" i="4"/>
  <c r="H16" i="4"/>
  <c r="G16" i="4"/>
  <c r="F16" i="4"/>
  <c r="E16" i="4"/>
  <c r="D16" i="4"/>
  <c r="C16" i="4"/>
  <c r="B16" i="4"/>
  <c r="A16" i="4"/>
  <c r="P15" i="4"/>
  <c r="J15" i="4"/>
  <c r="I15" i="4"/>
  <c r="H15" i="4"/>
  <c r="G15" i="4"/>
  <c r="F15" i="4"/>
  <c r="E15" i="4"/>
  <c r="D15" i="4"/>
  <c r="C15" i="4"/>
  <c r="B15" i="4"/>
  <c r="A15" i="4"/>
  <c r="P14" i="4"/>
  <c r="J14" i="4"/>
  <c r="I14" i="4"/>
  <c r="H14" i="4"/>
  <c r="G14" i="4"/>
  <c r="F14" i="4"/>
  <c r="E14" i="4"/>
  <c r="D14" i="4"/>
  <c r="C14" i="4"/>
  <c r="B14" i="4"/>
  <c r="A14" i="4"/>
  <c r="P13" i="4"/>
  <c r="J13" i="4"/>
  <c r="I13" i="4"/>
  <c r="H13" i="4"/>
  <c r="G13" i="4"/>
  <c r="F13" i="4"/>
  <c r="E13" i="4"/>
  <c r="D13" i="4"/>
  <c r="C13" i="4"/>
  <c r="B13" i="4"/>
  <c r="A13" i="4"/>
  <c r="P12" i="4"/>
  <c r="J12" i="4"/>
  <c r="I12" i="4"/>
  <c r="H12" i="4"/>
  <c r="G12" i="4"/>
  <c r="F12" i="4"/>
  <c r="E12" i="4"/>
  <c r="D12" i="4"/>
  <c r="C12" i="4"/>
  <c r="B12" i="4"/>
  <c r="A12" i="4"/>
  <c r="P11" i="4"/>
  <c r="J11" i="4"/>
  <c r="I11" i="4"/>
  <c r="E11" i="4"/>
  <c r="B11" i="4"/>
  <c r="A11" i="4"/>
  <c r="P10" i="4"/>
  <c r="J10" i="4"/>
  <c r="I10" i="4"/>
  <c r="E10" i="4"/>
  <c r="B10" i="4"/>
  <c r="C10" i="4" s="1"/>
  <c r="A10" i="4"/>
  <c r="P9" i="4"/>
  <c r="J9" i="4"/>
  <c r="I9" i="4"/>
  <c r="E9" i="4"/>
  <c r="B9" i="4"/>
  <c r="C9" i="4" s="1"/>
  <c r="A9" i="4"/>
  <c r="P8" i="4"/>
  <c r="J8" i="4"/>
  <c r="I8" i="4"/>
  <c r="E8" i="4"/>
  <c r="B8" i="4"/>
  <c r="A8" i="4"/>
  <c r="J7" i="4"/>
  <c r="I7" i="4"/>
  <c r="E7" i="4"/>
  <c r="B7" i="4"/>
  <c r="C7" i="4" s="1"/>
  <c r="D7" i="4" s="1"/>
  <c r="A7" i="4"/>
  <c r="J6" i="4"/>
  <c r="I6" i="4"/>
  <c r="E6" i="4"/>
  <c r="B6" i="4"/>
  <c r="C6" i="4" s="1"/>
  <c r="D6" i="4" s="1"/>
  <c r="A6" i="4"/>
  <c r="J5" i="4"/>
  <c r="I5" i="4"/>
  <c r="E5" i="4"/>
  <c r="B5" i="4"/>
  <c r="C5" i="4" s="1"/>
  <c r="D5" i="4" s="1"/>
  <c r="A5" i="4"/>
  <c r="J4" i="4"/>
  <c r="I4" i="4"/>
  <c r="E4" i="4"/>
  <c r="B4" i="4"/>
  <c r="C4" i="4" s="1"/>
  <c r="D4" i="4" s="1"/>
  <c r="A4" i="4"/>
  <c r="F11" i="4" l="1"/>
  <c r="C11" i="4"/>
  <c r="D10" i="4"/>
  <c r="H10" i="4" s="1"/>
  <c r="G10" i="4"/>
  <c r="F10" i="4"/>
  <c r="F8" i="4"/>
  <c r="G9" i="4"/>
  <c r="D9" i="4"/>
  <c r="H9" i="4" s="1"/>
  <c r="F9" i="4"/>
  <c r="C8" i="4"/>
  <c r="H6" i="4"/>
  <c r="F6" i="4"/>
  <c r="H5" i="4"/>
  <c r="H4" i="4"/>
  <c r="F4" i="4"/>
  <c r="H7" i="4"/>
  <c r="G4" i="4"/>
  <c r="G6" i="4"/>
  <c r="F5" i="4"/>
  <c r="F7" i="4"/>
  <c r="G5" i="4"/>
  <c r="G7" i="4"/>
  <c r="S35" i="4"/>
  <c r="S43" i="4"/>
  <c r="S46" i="4" s="1"/>
  <c r="S54" i="4" s="1"/>
  <c r="S48" i="4" l="1"/>
  <c r="S50" i="4" s="1"/>
  <c r="D11" i="4"/>
  <c r="H11" i="4" s="1"/>
  <c r="G11" i="4"/>
  <c r="D8" i="4"/>
  <c r="H8" i="4" s="1"/>
  <c r="G8" i="4"/>
  <c r="S49" i="4" l="1"/>
</calcChain>
</file>

<file path=xl/sharedStrings.xml><?xml version="1.0" encoding="utf-8"?>
<sst xmlns="http://schemas.openxmlformats.org/spreadsheetml/2006/main" count="46" uniqueCount="41">
  <si>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</si>
  <si>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</si>
  <si>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</si>
  <si>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</si>
  <si>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</si>
  <si>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</si>
  <si>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</si>
  <si>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</si>
  <si>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</si>
  <si>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</si>
  <si>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</si>
  <si>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</si>
  <si>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</si>
  <si>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Index-II</t>
  </si>
  <si>
    <t>Price Indicator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</si>
  <si>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</si>
  <si>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</si>
  <si>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</si>
  <si>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</si>
  <si>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</si>
  <si>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</si>
  <si>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</si>
  <si>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</si>
  <si>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</si>
  <si>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</si>
  <si>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</si>
  <si>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</si>
  <si>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</si>
  <si>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</si>
  <si>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</si>
  <si>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</si>
  <si>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 xml:space="preserve">Total FMV </t>
  </si>
  <si>
    <t>Depreciation (100-10)X35/60</t>
  </si>
  <si>
    <t xml:space="preserve">Car parking </t>
  </si>
  <si>
    <t>rate on Carpet</t>
  </si>
  <si>
    <t xml:space="preserve">as per O.C </t>
  </si>
  <si>
    <t>RERA C.A  in Sq.Ft</t>
  </si>
  <si>
    <t xml:space="preserve">Anitha Rupesh Karmari </t>
  </si>
  <si>
    <t>Flat No. 1102, 11th floor, Olivia wing 2 , Olivia Towe 2 Sector-4 palava-2, Dombivali (East)</t>
  </si>
  <si>
    <t>Total C.A (Flat No.1101 )</t>
  </si>
  <si>
    <t>04.11.2023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</si>
</sst>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1" fillId="3" borderId="0" xfId="0" applyFont="1" applyFill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43" fontId="7" fillId="0" borderId="0" xfId="1" applyFont="1" applyBorder="1"/>
    <xf numFmtId="43" fontId="8" fillId="2" borderId="0" xfId="1" applyFont="1" applyFill="1" applyBorder="1"/>
    <xf numFmtId="43" fontId="8" fillId="0" borderId="0" xfId="1" applyFont="1" applyFill="1" applyBorder="1"/>
    <xf numFmtId="0" fontId="0" fillId="0" borderId="2" xfId="0" applyBorder="1"/>
    <xf numFmtId="0" fontId="6" fillId="0" borderId="2" xfId="0" applyFont="1" applyBorder="1"/>
    <xf numFmtId="0" fontId="6" fillId="0" borderId="3" xfId="0" applyFont="1" applyBorder="1"/>
    <xf numFmtId="0" fontId="0" fillId="0" borderId="4" xfId="0" applyBorder="1"/>
    <xf numFmtId="0" fontId="0" fillId="0" borderId="6" xfId="0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43" fontId="7" fillId="0" borderId="0" xfId="1" applyFont="1" applyFill="1" applyBorder="1"/>
    <xf numFmtId="0" fontId="2" fillId="0" borderId="6" xfId="0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Border="1"/>
    <xf numFmtId="43" fontId="2" fillId="0" borderId="0" xfId="1" applyFont="1" applyFill="1" applyBorder="1"/>
    <xf numFmtId="0" fontId="4" fillId="0" borderId="2" xfId="0" applyFont="1" applyBorder="1"/>
    <xf numFmtId="0" fontId="1" fillId="0" borderId="8" xfId="0" applyFont="1" applyBorder="1"/>
    <xf numFmtId="2" fontId="0" fillId="0" borderId="0" xfId="0" applyNumberFormat="1" applyFill="1"/>
    <xf numFmtId="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2" fillId="0" borderId="0" xfId="0" applyFont="1" applyBorder="1"/>
    <xf numFmtId="0" fontId="8" fillId="2" borderId="0" xfId="0" applyFont="1" applyFill="1" applyBorder="1"/>
    <xf numFmtId="0" fontId="8" fillId="0" borderId="0" xfId="0" applyFont="1" applyBorder="1"/>
    <xf numFmtId="9" fontId="7" fillId="0" borderId="0" xfId="0" applyNumberFormat="1" applyFont="1" applyBorder="1"/>
    <xf numFmtId="10" fontId="2" fillId="0" borderId="0" xfId="0" applyNumberFormat="1" applyFont="1" applyBorder="1"/>
    <xf numFmtId="10" fontId="8" fillId="0" borderId="0" xfId="0" applyNumberFormat="1" applyFont="1" applyBorder="1"/>
    <xf numFmtId="0" fontId="9" fillId="0" borderId="0" xfId="0" applyFont="1" applyBorder="1"/>
    <xf numFmtId="43" fontId="2" fillId="0" borderId="0" xfId="0" applyNumberFormat="1" applyFont="1" applyBorder="1"/>
    <xf numFmtId="43" fontId="4" fillId="0" borderId="0" xfId="0" applyNumberFormat="1" applyFont="1" applyBorder="1"/>
    <xf numFmtId="43" fontId="6" fillId="0" borderId="0" xfId="0" applyNumberFormat="1" applyFont="1" applyBorder="1"/>
    <xf numFmtId="0" fontId="4" fillId="0" borderId="0" xfId="0" applyFont="1" applyBorder="1"/>
    <xf numFmtId="2" fontId="0" fillId="0" borderId="0" xfId="0" applyNumberFormat="1" applyBorder="1"/>
    <xf numFmtId="0" fontId="1" fillId="0" borderId="0" xfId="0" applyFont="1" applyBorder="1"/>
    <xf numFmtId="0" fontId="8" fillId="0" borderId="0" xfId="0" applyFont="1" applyFill="1" applyBorder="1"/>
    <xf numFmtId="0" fontId="2" fillId="0" borderId="11" xfId="0" applyFont="1" applyBorder="1"/>
    <xf numFmtId="43" fontId="8" fillId="2" borderId="11" xfId="1" applyFont="1" applyFill="1" applyBorder="1"/>
    <xf numFmtId="0" fontId="0" fillId="0" borderId="12" xfId="0" applyBorder="1"/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43" fontId="5" fillId="0" borderId="0" xfId="0" applyNumberFormat="1" applyFont="1" applyBorder="1"/>
    <xf numFmtId="0" fontId="1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/>
    <xf numFmtId="2" fontId="5" fillId="0" borderId="0" xfId="0" applyNumberFormat="1" applyFont="1"/>
    <xf numFmtId="2" fontId="10" fillId="0" borderId="0" xfId="0" applyNumberFormat="1" applyFont="1"/>
    <xf numFmtId="2" fontId="0" fillId="0" borderId="1" xfId="0" applyNumberFormat="1" applyBorder="1"/>
    <xf numFmtId="2" fontId="0" fillId="0" borderId="5" xfId="0" applyNumberFormat="1" applyBorder="1"/>
    <xf numFmtId="2" fontId="0" fillId="0" borderId="5" xfId="0" applyNumberFormat="1" applyBorder="1" applyAlignment="1">
      <alignment wrapText="1"/>
    </xf>
    <xf numFmtId="2" fontId="2" fillId="0" borderId="10" xfId="0" applyNumberFormat="1" applyFont="1" applyBorder="1"/>
    <xf numFmtId="2" fontId="5" fillId="0" borderId="5" xfId="0" applyNumberFormat="1" applyFont="1" applyBorder="1"/>
    <xf numFmtId="2" fontId="6" fillId="0" borderId="5" xfId="0" applyNumberFormat="1" applyFont="1" applyBorder="1"/>
    <xf numFmtId="43" fontId="0" fillId="0" borderId="0" xfId="0" applyNumberFormat="1" applyBorder="1"/>
    <xf numFmtId="2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19</xdr:col>
      <xdr:colOff>76200</xdr:colOff>
      <xdr:row>49</xdr:row>
      <xdr:rowOff>76503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3643E7-8B13-4582-B7DB-09636342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72300"/>
          <a:ext cx="11658600" cy="2172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21</xdr:col>
      <xdr:colOff>154208</xdr:colOff>
      <xdr:row>40</xdr:row>
      <xdr:rowOff>29579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5921CE-DF01-43CE-AD43-C646DF41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2955808" cy="7192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24</xdr:col>
      <xdr:colOff>344905</xdr:colOff>
      <xdr:row>38</xdr:row>
      <xdr:rowOff>143879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E4ECF9-9B92-4A97-A4C7-FEDC8CB5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4365705" cy="719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topLeftCell="A25" zoomScaleNormal="100" workbookViewId="0">
      <selection activeCell="V52" sqref="V52"/>
    </sheetView>
  </sheetViews>
  <sheetFormatPr defaultRowHeight="15" x14ac:dyDescent="0.25"/>
  <cols>
    <col min="1" max="1" width="4.28515625" customWidth="1"/>
    <col min="2" max="2" width="11.140625" bestFit="1" customWidth="1"/>
    <col min="3" max="3" width="16" customWidth="1"/>
    <col min="4" max="4" width="12.5703125" customWidth="1"/>
    <col min="5" max="5" width="15.42578125" customWidth="1"/>
    <col min="6" max="6" width="8.85546875" customWidth="1"/>
    <col min="7" max="7" width="9.85546875" customWidth="1"/>
    <col min="8" max="8" width="13.140625" customWidth="1"/>
    <col min="9" max="9" width="12" style="7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8.85546875" style="7" customWidth="1"/>
    <col min="18" max="18" width="16" customWidth="1"/>
    <col min="19" max="19" width="17.7109375" style="29" customWidth="1"/>
    <col min="20" max="20" width="14.42578125" customWidth="1"/>
    <col min="21" max="21" width="2.42578125" customWidth="1"/>
    <col min="22" max="22" width="13.140625" customWidth="1"/>
    <col min="23" max="23" width="11.42578125" customWidth="1"/>
    <col min="24" max="24" width="15.85546875" customWidth="1"/>
    <col min="25" max="25" width="15.5703125" customWidth="1"/>
    <col min="26" max="26" width="11.7109375" customWidth="1"/>
    <col min="27" max="27" width="9.42578125" customWidth="1"/>
  </cols>
  <sheetData>
    <row r="1" spans="1:24" s="1" customFormat="1" ht="60" x14ac:dyDescent="0.25">
      <c r="A1" s="2" t="s">
        <v>0</v>
      </c>
      <c r="B1" s="2" t="s">
        <v>6</v>
      </c>
      <c r="C1" s="2" t="s">
        <v>9</v>
      </c>
      <c r="D1" s="2" t="s">
        <v>10</v>
      </c>
      <c r="E1" s="2" t="s">
        <v>1</v>
      </c>
      <c r="F1" s="5" t="s">
        <v>8</v>
      </c>
      <c r="G1" s="5" t="s">
        <v>11</v>
      </c>
      <c r="H1" s="5" t="s">
        <v>12</v>
      </c>
      <c r="I1" s="8" t="s">
        <v>2</v>
      </c>
      <c r="J1" s="2" t="s">
        <v>3</v>
      </c>
      <c r="N1" s="1" t="s">
        <v>7</v>
      </c>
      <c r="O1" s="1" t="s">
        <v>4</v>
      </c>
      <c r="P1" s="1" t="s">
        <v>5</v>
      </c>
      <c r="Q1" s="6" t="s">
        <v>6</v>
      </c>
      <c r="R1" s="1" t="s">
        <v>1</v>
      </c>
      <c r="S1" s="29" t="s">
        <v>3</v>
      </c>
      <c r="T1"/>
      <c r="U1"/>
      <c r="V1"/>
      <c r="W1"/>
      <c r="X1"/>
    </row>
    <row r="2" spans="1:24" s="1" customFormat="1" x14ac:dyDescent="0.25">
      <c r="A2" s="2"/>
      <c r="B2" s="2"/>
      <c r="C2" s="2"/>
      <c r="D2" s="2"/>
      <c r="E2" s="2"/>
      <c r="F2" s="5"/>
      <c r="G2" s="5"/>
      <c r="H2" s="5"/>
      <c r="I2" s="8"/>
      <c r="J2" s="2"/>
      <c r="Q2" s="6"/>
      <c r="S2" s="29"/>
      <c r="T2"/>
      <c r="U2"/>
      <c r="V2"/>
      <c r="W2"/>
      <c r="X2"/>
    </row>
    <row r="3" spans="1:24" s="1" customFormat="1" ht="18" customHeight="1" x14ac:dyDescent="0.3">
      <c r="A3" s="2"/>
      <c r="B3" s="2"/>
      <c r="C3" s="2"/>
      <c r="D3" s="2"/>
      <c r="E3" s="2"/>
      <c r="F3" s="5"/>
      <c r="G3" s="5"/>
      <c r="H3" s="5"/>
      <c r="I3" s="8"/>
      <c r="J3" s="2"/>
      <c r="Q3" s="75" t="s">
        <v>14</v>
      </c>
      <c r="R3" s="75"/>
      <c r="S3" s="29"/>
      <c r="T3"/>
      <c r="U3"/>
      <c r="V3"/>
      <c r="W3"/>
      <c r="X3"/>
    </row>
    <row r="4" spans="1:24" s="11" customFormat="1" x14ac:dyDescent="0.25">
      <c r="A4" s="12">
        <f t="shared" ref="A4:A20" si="0">N4</f>
        <v>0</v>
      </c>
      <c r="B4" s="12">
        <f t="shared" ref="B4:B20" si="1">Q4</f>
        <v>934</v>
      </c>
      <c r="C4" s="12">
        <f>B4*1.2</f>
        <v>1120.8</v>
      </c>
      <c r="D4" s="12">
        <f t="shared" ref="D4:D18" si="2">C4*1.2</f>
        <v>1344.9599999999998</v>
      </c>
      <c r="E4" s="13">
        <f t="shared" ref="E4:E18" si="3">R4</f>
        <v>10500000</v>
      </c>
      <c r="F4" s="12">
        <f t="shared" ref="F4:F18" si="4">ROUND((E4/B4),0)</f>
        <v>11242</v>
      </c>
      <c r="G4" s="12">
        <f t="shared" ref="G4:G18" si="5">ROUND((E4/C4),0)</f>
        <v>9368</v>
      </c>
      <c r="H4" s="12">
        <f t="shared" ref="H4:H18" si="6">ROUND((E4/D4),0)</f>
        <v>7807</v>
      </c>
      <c r="I4" s="14" t="e">
        <f>#REF!</f>
        <v>#REF!</v>
      </c>
      <c r="J4" s="12">
        <f t="shared" ref="J4:J18" si="7">S4</f>
        <v>0</v>
      </c>
      <c r="O4" s="11">
        <v>0</v>
      </c>
      <c r="P4" s="11">
        <f t="shared" ref="P4:P7" si="8">O4/1.2</f>
        <v>0</v>
      </c>
      <c r="Q4" s="34">
        <v>934</v>
      </c>
      <c r="R4" s="35">
        <v>10500000</v>
      </c>
      <c r="S4" s="28"/>
    </row>
    <row r="5" spans="1:24" s="11" customFormat="1" x14ac:dyDescent="0.25">
      <c r="A5" s="12">
        <f t="shared" si="0"/>
        <v>0</v>
      </c>
      <c r="B5" s="12">
        <f t="shared" si="1"/>
        <v>921</v>
      </c>
      <c r="C5" s="12">
        <f t="shared" ref="C5:C20" si="9">B5*1.2</f>
        <v>1105.2</v>
      </c>
      <c r="D5" s="12">
        <f t="shared" si="2"/>
        <v>1326.24</v>
      </c>
      <c r="E5" s="13">
        <f t="shared" si="3"/>
        <v>9699000</v>
      </c>
      <c r="F5" s="12">
        <f t="shared" si="4"/>
        <v>10531</v>
      </c>
      <c r="G5" s="12">
        <f t="shared" si="5"/>
        <v>8776</v>
      </c>
      <c r="H5" s="12">
        <f t="shared" si="6"/>
        <v>7313</v>
      </c>
      <c r="I5" s="14" t="e">
        <f>#REF!</f>
        <v>#REF!</v>
      </c>
      <c r="J5" s="12">
        <f t="shared" si="7"/>
        <v>0</v>
      </c>
      <c r="O5" s="11">
        <v>0</v>
      </c>
      <c r="P5" s="11">
        <f t="shared" si="8"/>
        <v>0</v>
      </c>
      <c r="Q5" s="34">
        <v>921</v>
      </c>
      <c r="R5" s="35">
        <v>9699000</v>
      </c>
      <c r="S5" s="28"/>
    </row>
    <row r="6" spans="1:24" s="11" customFormat="1" ht="15.75" customHeight="1" x14ac:dyDescent="0.25">
      <c r="A6" s="12">
        <f t="shared" si="0"/>
        <v>0</v>
      </c>
      <c r="B6" s="12">
        <f>Q6</f>
        <v>412</v>
      </c>
      <c r="C6" s="12">
        <f t="shared" si="9"/>
        <v>494.4</v>
      </c>
      <c r="D6" s="12">
        <f t="shared" si="2"/>
        <v>593.28</v>
      </c>
      <c r="E6" s="13">
        <f>R6</f>
        <v>7600000</v>
      </c>
      <c r="F6" s="12">
        <f t="shared" si="4"/>
        <v>18447</v>
      </c>
      <c r="G6" s="12">
        <f t="shared" si="5"/>
        <v>15372</v>
      </c>
      <c r="H6" s="12">
        <f t="shared" si="6"/>
        <v>12810</v>
      </c>
      <c r="I6" s="14" t="e">
        <f>#REF!</f>
        <v>#REF!</v>
      </c>
      <c r="J6" s="12">
        <f t="shared" si="7"/>
        <v>0</v>
      </c>
      <c r="O6" s="11">
        <v>0</v>
      </c>
      <c r="P6" s="11">
        <f t="shared" si="8"/>
        <v>0</v>
      </c>
      <c r="Q6" s="34">
        <v>412</v>
      </c>
      <c r="R6" s="35">
        <v>7600000</v>
      </c>
      <c r="S6" s="28"/>
    </row>
    <row r="7" spans="1:24" s="11" customFormat="1" x14ac:dyDescent="0.25">
      <c r="A7" s="12">
        <f t="shared" si="0"/>
        <v>0</v>
      </c>
      <c r="B7" s="12">
        <f t="shared" si="1"/>
        <v>831</v>
      </c>
      <c r="C7" s="12">
        <f t="shared" si="9"/>
        <v>997.19999999999993</v>
      </c>
      <c r="D7" s="12">
        <f t="shared" si="2"/>
        <v>1196.6399999999999</v>
      </c>
      <c r="E7" s="13">
        <f t="shared" si="3"/>
        <v>15900000</v>
      </c>
      <c r="F7" s="12">
        <f t="shared" si="4"/>
        <v>19134</v>
      </c>
      <c r="G7" s="12">
        <f t="shared" si="5"/>
        <v>15945</v>
      </c>
      <c r="H7" s="12">
        <f t="shared" si="6"/>
        <v>13287</v>
      </c>
      <c r="I7" s="14" t="e">
        <f>#REF!</f>
        <v>#REF!</v>
      </c>
      <c r="J7" s="12">
        <f t="shared" si="7"/>
        <v>0</v>
      </c>
      <c r="O7" s="11">
        <v>0</v>
      </c>
      <c r="P7" s="11">
        <f t="shared" si="8"/>
        <v>0</v>
      </c>
      <c r="Q7" s="34">
        <v>831</v>
      </c>
      <c r="R7" s="35">
        <v>15900000</v>
      </c>
      <c r="S7" s="28"/>
    </row>
    <row r="8" spans="1:24" s="11" customFormat="1" x14ac:dyDescent="0.25">
      <c r="A8" s="12">
        <f t="shared" si="0"/>
        <v>0</v>
      </c>
      <c r="B8" s="12">
        <f t="shared" si="1"/>
        <v>665</v>
      </c>
      <c r="C8" s="12">
        <f t="shared" si="9"/>
        <v>798</v>
      </c>
      <c r="D8" s="12">
        <f t="shared" si="2"/>
        <v>957.59999999999991</v>
      </c>
      <c r="E8" s="13">
        <f t="shared" si="3"/>
        <v>12500000</v>
      </c>
      <c r="F8" s="12">
        <f t="shared" si="4"/>
        <v>18797</v>
      </c>
      <c r="G8" s="12">
        <f t="shared" si="5"/>
        <v>15664</v>
      </c>
      <c r="H8" s="12">
        <f t="shared" si="6"/>
        <v>13053</v>
      </c>
      <c r="I8" s="14" t="e">
        <f>#REF!</f>
        <v>#REF!</v>
      </c>
      <c r="J8" s="12">
        <f t="shared" si="7"/>
        <v>0</v>
      </c>
      <c r="O8" s="11">
        <v>0</v>
      </c>
      <c r="P8" s="11">
        <f t="shared" ref="P4:P14" si="10">O8/1.2</f>
        <v>0</v>
      </c>
      <c r="Q8" s="34">
        <v>665</v>
      </c>
      <c r="R8" s="35">
        <v>12500000</v>
      </c>
      <c r="S8" s="28"/>
    </row>
    <row r="9" spans="1:24" s="11" customFormat="1" x14ac:dyDescent="0.25">
      <c r="A9" s="12">
        <f>N9</f>
        <v>0</v>
      </c>
      <c r="B9" s="12">
        <f>Q9</f>
        <v>1051</v>
      </c>
      <c r="C9" s="12">
        <f t="shared" ref="C9:D11" si="11">B9*1.2</f>
        <v>1261.2</v>
      </c>
      <c r="D9" s="12">
        <f t="shared" si="11"/>
        <v>1513.44</v>
      </c>
      <c r="E9" s="13">
        <f>R9</f>
        <v>19800000</v>
      </c>
      <c r="F9" s="12">
        <f>ROUND((E9/B9),0)</f>
        <v>18839</v>
      </c>
      <c r="G9" s="12">
        <f>ROUND((E9/C9),0)</f>
        <v>15699</v>
      </c>
      <c r="H9" s="12">
        <f>ROUND((E9/D9),0)</f>
        <v>13083</v>
      </c>
      <c r="I9" s="14" t="e">
        <f>#REF!</f>
        <v>#REF!</v>
      </c>
      <c r="J9" s="12">
        <f>S9</f>
        <v>0</v>
      </c>
      <c r="O9" s="11">
        <v>0</v>
      </c>
      <c r="P9" s="11">
        <f t="shared" si="10"/>
        <v>0</v>
      </c>
      <c r="Q9" s="34">
        <v>1051</v>
      </c>
      <c r="R9" s="35">
        <v>19800000</v>
      </c>
      <c r="S9" s="28"/>
    </row>
    <row r="10" spans="1:24" s="11" customFormat="1" x14ac:dyDescent="0.25">
      <c r="A10" s="12">
        <f>N10</f>
        <v>0</v>
      </c>
      <c r="B10" s="12">
        <f>Q10</f>
        <v>447</v>
      </c>
      <c r="C10" s="12">
        <f t="shared" si="11"/>
        <v>536.4</v>
      </c>
      <c r="D10" s="12">
        <f t="shared" si="11"/>
        <v>643.67999999999995</v>
      </c>
      <c r="E10" s="13">
        <f>R10</f>
        <v>8000000</v>
      </c>
      <c r="F10" s="12">
        <f>ROUND((E10/B10),0)</f>
        <v>17897</v>
      </c>
      <c r="G10" s="12">
        <f>ROUND((E10/C10),0)</f>
        <v>14914</v>
      </c>
      <c r="H10" s="12">
        <f>ROUND((E10/D10),0)</f>
        <v>12429</v>
      </c>
      <c r="I10" s="14" t="e">
        <f>#REF!</f>
        <v>#REF!</v>
      </c>
      <c r="J10" s="12">
        <f>S10</f>
        <v>0</v>
      </c>
      <c r="O10" s="11">
        <v>0</v>
      </c>
      <c r="P10" s="11">
        <f t="shared" si="10"/>
        <v>0</v>
      </c>
      <c r="Q10" s="34">
        <v>447</v>
      </c>
      <c r="R10" s="35">
        <v>8000000</v>
      </c>
      <c r="S10" s="28"/>
    </row>
    <row r="11" spans="1:24" s="11" customFormat="1" x14ac:dyDescent="0.25">
      <c r="A11" s="12">
        <f>N11</f>
        <v>0</v>
      </c>
      <c r="B11" s="12">
        <f>Q11</f>
        <v>647</v>
      </c>
      <c r="C11" s="12">
        <f t="shared" si="11"/>
        <v>776.4</v>
      </c>
      <c r="D11" s="12">
        <f t="shared" si="11"/>
        <v>931.68</v>
      </c>
      <c r="E11" s="13">
        <f>R11</f>
        <v>12200000</v>
      </c>
      <c r="F11" s="12">
        <f>ROUND((E11/B11),0)</f>
        <v>18856</v>
      </c>
      <c r="G11" s="12">
        <f>ROUND((E11/C11),0)</f>
        <v>15714</v>
      </c>
      <c r="H11" s="12">
        <f>ROUND((E11/D11),0)</f>
        <v>13095</v>
      </c>
      <c r="I11" s="14" t="e">
        <f>#REF!</f>
        <v>#REF!</v>
      </c>
      <c r="J11" s="12">
        <f>S11</f>
        <v>0</v>
      </c>
      <c r="O11" s="11">
        <v>0</v>
      </c>
      <c r="P11" s="11">
        <f t="shared" si="10"/>
        <v>0</v>
      </c>
      <c r="Q11" s="34">
        <v>647</v>
      </c>
      <c r="R11" s="35">
        <v>12200000</v>
      </c>
      <c r="S11" s="28"/>
    </row>
    <row r="12" spans="1:24" s="11" customFormat="1" x14ac:dyDescent="0.25">
      <c r="A12" s="12">
        <f t="shared" si="0"/>
        <v>0</v>
      </c>
      <c r="B12" s="12">
        <f t="shared" si="1"/>
        <v>0</v>
      </c>
      <c r="C12" s="12">
        <f t="shared" si="9"/>
        <v>0</v>
      </c>
      <c r="D12" s="12">
        <f t="shared" si="2"/>
        <v>0</v>
      </c>
      <c r="E12" s="13">
        <f t="shared" si="3"/>
        <v>0</v>
      </c>
      <c r="F12" s="12" t="e">
        <f t="shared" si="4"/>
        <v>#DIV/0!</v>
      </c>
      <c r="G12" s="12" t="e">
        <f t="shared" si="5"/>
        <v>#DIV/0!</v>
      </c>
      <c r="H12" s="12" t="e">
        <f t="shared" si="6"/>
        <v>#DIV/0!</v>
      </c>
      <c r="I12" s="14" t="e">
        <f>#REF!</f>
        <v>#REF!</v>
      </c>
      <c r="J12" s="12">
        <f t="shared" si="7"/>
        <v>0</v>
      </c>
      <c r="O12" s="11">
        <v>0</v>
      </c>
      <c r="P12" s="11">
        <f t="shared" si="10"/>
        <v>0</v>
      </c>
      <c r="Q12" s="34">
        <v>0</v>
      </c>
      <c r="R12" s="35">
        <v>0</v>
      </c>
      <c r="S12" s="28"/>
    </row>
    <row r="13" spans="1:24" s="11" customFormat="1" x14ac:dyDescent="0.25">
      <c r="A13" s="12">
        <f t="shared" si="0"/>
        <v>0</v>
      </c>
      <c r="B13" s="12">
        <f t="shared" si="1"/>
        <v>0</v>
      </c>
      <c r="C13" s="12">
        <f t="shared" si="9"/>
        <v>0</v>
      </c>
      <c r="D13" s="12">
        <f t="shared" si="2"/>
        <v>0</v>
      </c>
      <c r="E13" s="13">
        <f t="shared" si="3"/>
        <v>0</v>
      </c>
      <c r="F13" s="12" t="e">
        <f t="shared" si="4"/>
        <v>#DIV/0!</v>
      </c>
      <c r="G13" s="12" t="e">
        <f t="shared" si="5"/>
        <v>#DIV/0!</v>
      </c>
      <c r="H13" s="12" t="e">
        <f t="shared" si="6"/>
        <v>#DIV/0!</v>
      </c>
      <c r="I13" s="14" t="e">
        <f>#REF!</f>
        <v>#REF!</v>
      </c>
      <c r="J13" s="12">
        <f t="shared" si="7"/>
        <v>0</v>
      </c>
      <c r="O13" s="11">
        <v>0</v>
      </c>
      <c r="P13" s="11">
        <f t="shared" si="10"/>
        <v>0</v>
      </c>
      <c r="Q13" s="34">
        <v>0</v>
      </c>
      <c r="R13" s="35">
        <v>0</v>
      </c>
      <c r="S13" s="28"/>
    </row>
    <row r="14" spans="1:24" s="11" customFormat="1" x14ac:dyDescent="0.25">
      <c r="A14" s="12">
        <f t="shared" si="0"/>
        <v>0</v>
      </c>
      <c r="B14" s="12">
        <f t="shared" si="1"/>
        <v>0</v>
      </c>
      <c r="C14" s="12">
        <f t="shared" si="9"/>
        <v>0</v>
      </c>
      <c r="D14" s="12">
        <f t="shared" si="2"/>
        <v>0</v>
      </c>
      <c r="E14" s="13">
        <f t="shared" si="3"/>
        <v>0</v>
      </c>
      <c r="F14" s="12" t="e">
        <f t="shared" si="4"/>
        <v>#DIV/0!</v>
      </c>
      <c r="G14" s="12" t="e">
        <f t="shared" si="5"/>
        <v>#DIV/0!</v>
      </c>
      <c r="H14" s="12" t="e">
        <f t="shared" si="6"/>
        <v>#DIV/0!</v>
      </c>
      <c r="I14" s="14" t="e">
        <f>#REF!</f>
        <v>#REF!</v>
      </c>
      <c r="J14" s="12">
        <f t="shared" si="7"/>
        <v>0</v>
      </c>
      <c r="O14" s="11">
        <v>0</v>
      </c>
      <c r="P14" s="11">
        <f t="shared" si="10"/>
        <v>0</v>
      </c>
      <c r="Q14" s="34">
        <v>0</v>
      </c>
      <c r="R14" s="35">
        <v>0</v>
      </c>
      <c r="S14" s="28"/>
    </row>
    <row r="15" spans="1:24" s="11" customFormat="1" x14ac:dyDescent="0.25">
      <c r="A15" s="12">
        <f>N15</f>
        <v>0</v>
      </c>
      <c r="B15" s="12">
        <f>Q15</f>
        <v>0</v>
      </c>
      <c r="C15" s="12">
        <f>B15*1.2</f>
        <v>0</v>
      </c>
      <c r="D15" s="12">
        <f>C15*1.2</f>
        <v>0</v>
      </c>
      <c r="E15" s="13">
        <f>R15</f>
        <v>0</v>
      </c>
      <c r="F15" s="12" t="e">
        <f>ROUND((E15/B15),0)</f>
        <v>#DIV/0!</v>
      </c>
      <c r="G15" s="12" t="e">
        <f>ROUND((E15/C15),0)</f>
        <v>#DIV/0!</v>
      </c>
      <c r="H15" s="12" t="e">
        <f>ROUND((E15/D15),0)</f>
        <v>#DIV/0!</v>
      </c>
      <c r="I15" s="14" t="e">
        <f>#REF!</f>
        <v>#REF!</v>
      </c>
      <c r="J15" s="12">
        <f>S15</f>
        <v>0</v>
      </c>
      <c r="O15" s="11">
        <v>0</v>
      </c>
      <c r="P15" s="11">
        <f>O15/1.2</f>
        <v>0</v>
      </c>
      <c r="Q15" s="34">
        <v>0</v>
      </c>
      <c r="R15" s="35">
        <v>0</v>
      </c>
      <c r="S15" s="28"/>
    </row>
    <row r="16" spans="1:24" s="11" customFormat="1" ht="18.75" x14ac:dyDescent="0.3">
      <c r="A16" s="12">
        <f t="shared" si="0"/>
        <v>0</v>
      </c>
      <c r="B16" s="12" t="str">
        <f t="shared" si="1"/>
        <v>Index-II</v>
      </c>
      <c r="C16" s="12" t="e">
        <f t="shared" si="9"/>
        <v>#VALUE!</v>
      </c>
      <c r="D16" s="12" t="e">
        <f t="shared" si="2"/>
        <v>#VALUE!</v>
      </c>
      <c r="E16" s="13">
        <f t="shared" si="3"/>
        <v>0</v>
      </c>
      <c r="F16" s="12" t="e">
        <f t="shared" si="4"/>
        <v>#VALUE!</v>
      </c>
      <c r="G16" s="12" t="e">
        <f t="shared" si="5"/>
        <v>#VALUE!</v>
      </c>
      <c r="H16" s="12" t="e">
        <f t="shared" si="6"/>
        <v>#VALUE!</v>
      </c>
      <c r="I16" s="14" t="e">
        <f>#REF!</f>
        <v>#REF!</v>
      </c>
      <c r="J16" s="12">
        <f t="shared" si="7"/>
        <v>0</v>
      </c>
      <c r="O16" s="11">
        <v>0</v>
      </c>
      <c r="P16" s="11">
        <f t="shared" ref="P16:P21" si="12">O16/1.2</f>
        <v>0</v>
      </c>
      <c r="Q16" s="74" t="s">
        <v>13</v>
      </c>
      <c r="R16" s="74"/>
      <c r="S16" s="28"/>
    </row>
    <row r="17" spans="1:28" s="11" customFormat="1" ht="14.25" customHeight="1" x14ac:dyDescent="0.25">
      <c r="A17" s="12">
        <f t="shared" si="0"/>
        <v>0</v>
      </c>
      <c r="B17" s="12">
        <f t="shared" si="1"/>
        <v>0</v>
      </c>
      <c r="C17" s="12">
        <f t="shared" si="9"/>
        <v>0</v>
      </c>
      <c r="D17" s="12">
        <f t="shared" si="2"/>
        <v>0</v>
      </c>
      <c r="E17" s="13">
        <f t="shared" si="3"/>
        <v>0</v>
      </c>
      <c r="F17" s="12" t="e">
        <f t="shared" si="4"/>
        <v>#DIV/0!</v>
      </c>
      <c r="G17" s="12" t="e">
        <f t="shared" si="5"/>
        <v>#DIV/0!</v>
      </c>
      <c r="H17" s="12" t="e">
        <f t="shared" si="6"/>
        <v>#DIV/0!</v>
      </c>
      <c r="I17" s="14" t="e">
        <f>#REF!</f>
        <v>#REF!</v>
      </c>
      <c r="J17" s="12">
        <f t="shared" si="7"/>
        <v>0</v>
      </c>
      <c r="O17" s="11">
        <v>0</v>
      </c>
      <c r="P17" s="11">
        <f t="shared" si="12"/>
        <v>0</v>
      </c>
      <c r="Q17" s="34">
        <v>0</v>
      </c>
      <c r="R17" s="35">
        <v>0</v>
      </c>
      <c r="S17" s="28"/>
    </row>
    <row r="18" spans="1:28" s="11" customFormat="1" x14ac:dyDescent="0.25">
      <c r="A18" s="12">
        <f t="shared" si="0"/>
        <v>0</v>
      </c>
      <c r="B18" s="12">
        <f t="shared" si="1"/>
        <v>0</v>
      </c>
      <c r="C18" s="12">
        <f t="shared" si="9"/>
        <v>0</v>
      </c>
      <c r="D18" s="12">
        <f t="shared" si="2"/>
        <v>0</v>
      </c>
      <c r="E18" s="13">
        <f t="shared" si="3"/>
        <v>0</v>
      </c>
      <c r="F18" s="12" t="e">
        <f t="shared" si="4"/>
        <v>#DIV/0!</v>
      </c>
      <c r="G18" s="12" t="e">
        <f t="shared" si="5"/>
        <v>#DIV/0!</v>
      </c>
      <c r="H18" s="12" t="e">
        <f t="shared" si="6"/>
        <v>#DIV/0!</v>
      </c>
      <c r="I18" s="14" t="e">
        <f>#REF!</f>
        <v>#REF!</v>
      </c>
      <c r="J18" s="12">
        <f t="shared" si="7"/>
        <v>0</v>
      </c>
      <c r="O18" s="11">
        <v>0</v>
      </c>
      <c r="P18" s="11">
        <f t="shared" si="12"/>
        <v>0</v>
      </c>
      <c r="Q18" s="34">
        <v>0</v>
      </c>
      <c r="R18" s="35">
        <v>0</v>
      </c>
      <c r="S18" s="28"/>
    </row>
    <row r="19" spans="1:28" s="11" customFormat="1" x14ac:dyDescent="0.25">
      <c r="A19" s="12">
        <f t="shared" si="0"/>
        <v>0</v>
      </c>
      <c r="B19" s="12">
        <f t="shared" si="1"/>
        <v>0</v>
      </c>
      <c r="C19" s="12">
        <f t="shared" si="9"/>
        <v>0</v>
      </c>
      <c r="D19" s="12">
        <f>C19*1.2</f>
        <v>0</v>
      </c>
      <c r="E19" s="13">
        <f>R19</f>
        <v>0</v>
      </c>
      <c r="F19" s="12" t="e">
        <f>ROUND((E19/B19),0)</f>
        <v>#DIV/0!</v>
      </c>
      <c r="G19" s="12" t="e">
        <f>ROUND((E19/C19),0)</f>
        <v>#DIV/0!</v>
      </c>
      <c r="H19" s="12" t="e">
        <f>ROUND((E19/D19),0)</f>
        <v>#DIV/0!</v>
      </c>
      <c r="I19" s="14" t="e">
        <f>#REF!</f>
        <v>#REF!</v>
      </c>
      <c r="J19" s="12">
        <f>S19</f>
        <v>0</v>
      </c>
      <c r="O19" s="11">
        <v>0</v>
      </c>
      <c r="P19" s="11">
        <f t="shared" si="12"/>
        <v>0</v>
      </c>
      <c r="Q19" s="34">
        <v>0</v>
      </c>
      <c r="R19" s="35">
        <v>0</v>
      </c>
      <c r="S19" s="28"/>
    </row>
    <row r="20" spans="1:28" s="11" customFormat="1" x14ac:dyDescent="0.25">
      <c r="A20" s="12">
        <f t="shared" si="0"/>
        <v>0</v>
      </c>
      <c r="B20" s="12">
        <f t="shared" si="1"/>
        <v>0</v>
      </c>
      <c r="C20" s="12">
        <f t="shared" si="9"/>
        <v>0</v>
      </c>
      <c r="D20" s="12">
        <f>C20*1.2</f>
        <v>0</v>
      </c>
      <c r="E20" s="13">
        <f>R20</f>
        <v>0</v>
      </c>
      <c r="F20" s="12" t="e">
        <f>ROUND((E20/B20),0)</f>
        <v>#DIV/0!</v>
      </c>
      <c r="G20" s="12" t="e">
        <f>ROUND((E20/C20),0)</f>
        <v>#DIV/0!</v>
      </c>
      <c r="H20" s="12" t="e">
        <f>ROUND((E20/D20),0)</f>
        <v>#DIV/0!</v>
      </c>
      <c r="I20" s="14" t="e">
        <f>#REF!</f>
        <v>#REF!</v>
      </c>
      <c r="J20" s="12">
        <f>S20</f>
        <v>0</v>
      </c>
      <c r="O20" s="11">
        <v>0</v>
      </c>
      <c r="P20" s="11">
        <f t="shared" si="12"/>
        <v>0</v>
      </c>
      <c r="Q20" s="34">
        <v>0</v>
      </c>
      <c r="R20" s="35">
        <v>0</v>
      </c>
      <c r="S20" s="28"/>
    </row>
    <row r="21" spans="1:28" s="11" customFormat="1" x14ac:dyDescent="0.25">
      <c r="A21" s="12">
        <f>N21</f>
        <v>0</v>
      </c>
      <c r="B21" s="12">
        <f>Q21</f>
        <v>0</v>
      </c>
      <c r="C21" s="12">
        <f>B21*1.2</f>
        <v>0</v>
      </c>
      <c r="D21" s="12">
        <f>C21*1.2</f>
        <v>0</v>
      </c>
      <c r="E21" s="13">
        <f>R21</f>
        <v>0</v>
      </c>
      <c r="F21" s="12" t="e">
        <f>ROUND((E21/B21),0)</f>
        <v>#DIV/0!</v>
      </c>
      <c r="G21" s="12" t="e">
        <f>ROUND((E21/C21),0)</f>
        <v>#DIV/0!</v>
      </c>
      <c r="H21" s="12" t="e">
        <f>ROUND((E21/D21),0)</f>
        <v>#DIV/0!</v>
      </c>
      <c r="I21" s="14" t="e">
        <f>#REF!</f>
        <v>#REF!</v>
      </c>
      <c r="J21" s="12">
        <f>S21</f>
        <v>0</v>
      </c>
      <c r="O21" s="11">
        <v>0</v>
      </c>
      <c r="P21" s="11">
        <f t="shared" si="12"/>
        <v>0</v>
      </c>
      <c r="Q21" s="34">
        <v>0</v>
      </c>
      <c r="R21" s="35">
        <v>0</v>
      </c>
      <c r="S21" s="28"/>
    </row>
    <row r="22" spans="1:28" x14ac:dyDescent="0.25">
      <c r="Q22" s="9"/>
      <c r="R22" s="3"/>
    </row>
    <row r="24" spans="1:28" ht="15.75" x14ac:dyDescent="0.25">
      <c r="P24" s="10"/>
      <c r="Q24" s="65" t="s">
        <v>37</v>
      </c>
      <c r="R24" s="10"/>
      <c r="S24" s="10"/>
      <c r="T24" s="10"/>
      <c r="U24" s="10"/>
      <c r="V24" s="10"/>
    </row>
    <row r="25" spans="1:28" ht="15.75" x14ac:dyDescent="0.25">
      <c r="N25" s="10"/>
      <c r="O25" s="10"/>
      <c r="P25" s="10"/>
      <c r="Q25" s="66" t="s">
        <v>38</v>
      </c>
      <c r="R25" s="62"/>
      <c r="S25" s="63"/>
      <c r="T25" s="64"/>
      <c r="U25" s="64"/>
      <c r="V25" s="64"/>
      <c r="W25" s="64"/>
      <c r="X25" s="64"/>
    </row>
    <row r="26" spans="1:28" ht="15.75" x14ac:dyDescent="0.25">
      <c r="N26" s="10"/>
      <c r="O26" s="10"/>
      <c r="P26" s="10"/>
      <c r="Q26" s="66"/>
      <c r="R26" s="62"/>
      <c r="S26" s="63"/>
      <c r="T26" s="64"/>
      <c r="U26" s="64"/>
      <c r="V26" s="64"/>
      <c r="W26" s="64"/>
      <c r="X26" s="64"/>
    </row>
    <row r="27" spans="1:28" ht="15.75" x14ac:dyDescent="0.25">
      <c r="N27" s="10"/>
      <c r="O27" s="10"/>
      <c r="P27" s="10"/>
      <c r="R27" s="62"/>
      <c r="S27" s="63"/>
      <c r="T27" s="64"/>
      <c r="U27" s="64"/>
      <c r="V27" s="64"/>
      <c r="W27" s="64"/>
      <c r="X27" s="64"/>
    </row>
    <row r="28" spans="1:28" ht="15.75" thickBot="1" x14ac:dyDescent="0.3">
      <c r="W28" s="37"/>
      <c r="X28" s="37"/>
      <c r="Y28" s="37"/>
      <c r="Z28" s="37"/>
      <c r="AA28" s="37"/>
      <c r="AB28" s="37"/>
    </row>
    <row r="29" spans="1:28" x14ac:dyDescent="0.25">
      <c r="Q29" s="67"/>
      <c r="R29" s="18"/>
      <c r="S29" s="19"/>
      <c r="T29" s="20"/>
      <c r="U29" s="21"/>
      <c r="W29" s="37"/>
      <c r="X29" s="37"/>
      <c r="Y29" s="38"/>
      <c r="Z29" s="38"/>
      <c r="AA29" s="37"/>
      <c r="AB29" s="37"/>
    </row>
    <row r="30" spans="1:28" x14ac:dyDescent="0.25">
      <c r="Q30" s="68" t="s">
        <v>15</v>
      </c>
      <c r="R30" s="15"/>
      <c r="S30" s="30">
        <v>11000</v>
      </c>
      <c r="T30" s="16" t="s">
        <v>34</v>
      </c>
      <c r="U30" s="22"/>
      <c r="W30" s="73"/>
      <c r="X30" s="15"/>
      <c r="Y30" s="30"/>
      <c r="Z30" s="17"/>
      <c r="AA30" s="37"/>
      <c r="AB30" s="37"/>
    </row>
    <row r="31" spans="1:28" ht="40.5" customHeight="1" x14ac:dyDescent="0.25">
      <c r="Q31" s="69" t="s">
        <v>16</v>
      </c>
      <c r="R31" s="15"/>
      <c r="S31" s="30">
        <v>3000</v>
      </c>
      <c r="T31" s="17"/>
      <c r="U31" s="22"/>
      <c r="W31" s="39"/>
      <c r="X31" s="15"/>
      <c r="Y31" s="30"/>
      <c r="Z31" s="17"/>
      <c r="AA31" s="37"/>
      <c r="AB31" s="37"/>
    </row>
    <row r="32" spans="1:28" x14ac:dyDescent="0.25">
      <c r="Q32" s="68" t="s">
        <v>17</v>
      </c>
      <c r="R32" s="15"/>
      <c r="S32" s="30">
        <f>S30-S31</f>
        <v>8000</v>
      </c>
      <c r="T32" s="17"/>
      <c r="U32" s="22"/>
      <c r="W32" s="37"/>
      <c r="X32" s="15"/>
      <c r="Y32" s="30"/>
      <c r="Z32" s="17"/>
      <c r="AA32" s="37"/>
      <c r="AB32" s="37"/>
    </row>
    <row r="33" spans="6:28" x14ac:dyDescent="0.25">
      <c r="Q33" s="68" t="s">
        <v>18</v>
      </c>
      <c r="R33" s="15"/>
      <c r="S33" s="30">
        <f>S31</f>
        <v>3000</v>
      </c>
      <c r="T33" s="17"/>
      <c r="U33" s="22"/>
      <c r="W33" s="37"/>
      <c r="X33" s="15"/>
      <c r="Y33" s="30"/>
      <c r="Z33" s="17"/>
      <c r="AA33" s="37"/>
      <c r="AB33" s="37"/>
    </row>
    <row r="34" spans="6:28" x14ac:dyDescent="0.25">
      <c r="F34" s="36"/>
      <c r="Q34" s="68" t="s">
        <v>19</v>
      </c>
      <c r="R34" s="40"/>
      <c r="S34" s="41">
        <v>0</v>
      </c>
      <c r="T34" s="42">
        <v>2023</v>
      </c>
      <c r="U34" s="22"/>
      <c r="W34" s="37"/>
      <c r="X34" s="40"/>
      <c r="Y34" s="41"/>
      <c r="Z34" s="54"/>
      <c r="AA34" s="37"/>
      <c r="AB34" s="37"/>
    </row>
    <row r="35" spans="6:28" x14ac:dyDescent="0.25">
      <c r="Q35" s="68" t="s">
        <v>20</v>
      </c>
      <c r="R35" s="40"/>
      <c r="S35" s="41">
        <f>S36-S34</f>
        <v>60</v>
      </c>
      <c r="T35" s="41">
        <v>2026</v>
      </c>
      <c r="U35" s="22"/>
      <c r="V35" s="59" t="s">
        <v>35</v>
      </c>
      <c r="W35" s="37"/>
      <c r="X35" s="40"/>
      <c r="Y35" s="41"/>
      <c r="Z35" s="43"/>
      <c r="AA35" s="37"/>
      <c r="AB35" s="37"/>
    </row>
    <row r="36" spans="6:28" x14ac:dyDescent="0.25">
      <c r="F36" s="36"/>
      <c r="Q36" s="68" t="s">
        <v>21</v>
      </c>
      <c r="R36" s="40"/>
      <c r="S36" s="41">
        <v>60</v>
      </c>
      <c r="T36" s="43"/>
      <c r="U36" s="22"/>
      <c r="W36" s="30" t="s">
        <v>13</v>
      </c>
      <c r="X36" s="30">
        <v>10119136</v>
      </c>
      <c r="Y36" s="30" t="s">
        <v>40</v>
      </c>
      <c r="Z36" s="43"/>
      <c r="AA36" s="37"/>
      <c r="AB36" s="37"/>
    </row>
    <row r="37" spans="6:28" ht="30" x14ac:dyDescent="0.25">
      <c r="Q37" s="69" t="s">
        <v>32</v>
      </c>
      <c r="R37" s="40"/>
      <c r="S37" s="41">
        <f>90*S34/S36</f>
        <v>0</v>
      </c>
      <c r="T37" s="43"/>
      <c r="U37" s="22"/>
      <c r="W37" s="39"/>
      <c r="X37" s="40"/>
      <c r="Y37" s="41"/>
      <c r="Z37" s="43"/>
      <c r="AA37" s="37"/>
      <c r="AB37" s="37"/>
    </row>
    <row r="38" spans="6:28" ht="21" customHeight="1" x14ac:dyDescent="0.25">
      <c r="Q38" s="68"/>
      <c r="R38" s="44"/>
      <c r="S38" s="45">
        <f>S37%</f>
        <v>0</v>
      </c>
      <c r="T38" s="46"/>
      <c r="U38" s="22"/>
      <c r="W38" s="37"/>
      <c r="X38" s="44"/>
      <c r="Y38" s="45"/>
      <c r="Z38" s="46"/>
      <c r="AA38" s="37"/>
      <c r="AB38" s="37"/>
    </row>
    <row r="39" spans="6:28" x14ac:dyDescent="0.25">
      <c r="Q39" s="68" t="s">
        <v>22</v>
      </c>
      <c r="R39" s="15"/>
      <c r="S39" s="30">
        <f>S33*S38</f>
        <v>0</v>
      </c>
      <c r="T39" s="17"/>
      <c r="U39" s="22"/>
      <c r="W39" s="37"/>
      <c r="X39" s="15"/>
      <c r="Y39" s="30"/>
      <c r="Z39" s="17"/>
      <c r="AA39" s="37"/>
      <c r="AB39" s="37"/>
    </row>
    <row r="40" spans="6:28" x14ac:dyDescent="0.25">
      <c r="Q40" s="68" t="s">
        <v>23</v>
      </c>
      <c r="R40" s="15"/>
      <c r="S40" s="30">
        <f>S33-S39</f>
        <v>3000</v>
      </c>
      <c r="T40" s="17"/>
      <c r="U40" s="22"/>
      <c r="W40" s="37"/>
      <c r="X40" s="15"/>
      <c r="Y40" s="30"/>
      <c r="Z40" s="17"/>
      <c r="AA40" s="37"/>
      <c r="AB40" s="37"/>
    </row>
    <row r="41" spans="6:28" x14ac:dyDescent="0.25">
      <c r="Q41" s="68" t="s">
        <v>17</v>
      </c>
      <c r="R41" s="15"/>
      <c r="S41" s="30">
        <f>S32</f>
        <v>8000</v>
      </c>
      <c r="T41" s="17"/>
      <c r="U41" s="22"/>
      <c r="W41" s="37"/>
      <c r="X41" s="15"/>
      <c r="Y41" s="30"/>
      <c r="Z41" s="17"/>
      <c r="AA41" s="37"/>
      <c r="AB41" s="37"/>
    </row>
    <row r="42" spans="6:28" x14ac:dyDescent="0.25">
      <c r="Q42" s="68"/>
      <c r="R42" s="15"/>
      <c r="S42" s="30"/>
      <c r="T42" s="17"/>
      <c r="U42" s="22"/>
      <c r="W42" s="37"/>
      <c r="X42" s="15"/>
      <c r="Y42" s="30"/>
      <c r="Z42" s="17"/>
      <c r="AA42" s="37"/>
      <c r="AB42" s="37"/>
    </row>
    <row r="43" spans="6:28" x14ac:dyDescent="0.25">
      <c r="Q43" s="68" t="s">
        <v>24</v>
      </c>
      <c r="R43" s="26"/>
      <c r="S43" s="31">
        <f>S41+S40</f>
        <v>11000</v>
      </c>
      <c r="T43" s="17"/>
      <c r="U43" s="22"/>
      <c r="W43" s="37"/>
      <c r="X43" s="26"/>
      <c r="Y43" s="31"/>
      <c r="Z43" s="17"/>
      <c r="AA43" s="37"/>
      <c r="AB43" s="37"/>
    </row>
    <row r="44" spans="6:28" x14ac:dyDescent="0.25">
      <c r="Q44" s="68"/>
      <c r="R44" s="40"/>
      <c r="S44" s="41"/>
      <c r="T44" s="43"/>
      <c r="U44" s="22"/>
      <c r="W44" s="37"/>
      <c r="X44" s="40"/>
      <c r="Y44" s="41"/>
      <c r="Z44" s="43"/>
      <c r="AA44" s="37"/>
      <c r="AB44" s="37"/>
    </row>
    <row r="45" spans="6:28" ht="21" customHeight="1" thickBot="1" x14ac:dyDescent="0.3">
      <c r="Q45" s="70" t="s">
        <v>39</v>
      </c>
      <c r="R45" s="55"/>
      <c r="S45" s="55">
        <v>922</v>
      </c>
      <c r="T45" s="56" t="s">
        <v>36</v>
      </c>
      <c r="U45" s="57"/>
      <c r="W45" s="47"/>
      <c r="X45" s="47"/>
      <c r="Y45" s="47"/>
      <c r="Z45" s="43"/>
      <c r="AA45" s="37"/>
      <c r="AB45" s="37"/>
    </row>
    <row r="46" spans="6:28" ht="15.75" thickTop="1" x14ac:dyDescent="0.25">
      <c r="Q46" s="68" t="s">
        <v>25</v>
      </c>
      <c r="R46" s="41"/>
      <c r="S46" s="48">
        <f>S45*S43</f>
        <v>10142000</v>
      </c>
      <c r="T46" s="43"/>
      <c r="U46" s="22"/>
      <c r="W46" s="37"/>
      <c r="X46" s="41"/>
      <c r="Y46" s="48"/>
      <c r="Z46" s="43"/>
      <c r="AA46" s="37"/>
      <c r="AB46" s="37"/>
    </row>
    <row r="47" spans="6:28" x14ac:dyDescent="0.25">
      <c r="Q47" s="68" t="s">
        <v>33</v>
      </c>
      <c r="R47" s="41"/>
      <c r="S47" s="48">
        <v>500000</v>
      </c>
      <c r="T47" s="43"/>
      <c r="U47" s="22"/>
      <c r="W47" s="41"/>
      <c r="X47" s="41"/>
      <c r="Y47" s="48"/>
      <c r="Z47" s="43"/>
      <c r="AA47" s="37"/>
      <c r="AB47" s="37"/>
    </row>
    <row r="48" spans="6:28" ht="15.75" x14ac:dyDescent="0.25">
      <c r="Q48" s="71" t="s">
        <v>31</v>
      </c>
      <c r="R48" s="60"/>
      <c r="S48" s="61">
        <f>S46+S47</f>
        <v>10642000</v>
      </c>
      <c r="T48" s="43"/>
      <c r="U48" s="27"/>
      <c r="W48" s="41"/>
      <c r="X48" s="41"/>
      <c r="Y48" s="48"/>
      <c r="Z48" s="43"/>
      <c r="AA48" s="41"/>
      <c r="AB48" s="37"/>
    </row>
    <row r="49" spans="17:28" x14ac:dyDescent="0.25">
      <c r="Q49" s="68" t="s">
        <v>26</v>
      </c>
      <c r="R49" s="37"/>
      <c r="S49" s="49">
        <f>S48*0.9</f>
        <v>9577800</v>
      </c>
      <c r="T49" s="43"/>
      <c r="U49" s="22"/>
      <c r="W49" s="37"/>
      <c r="X49" s="37"/>
      <c r="Y49" s="49"/>
      <c r="Z49" s="43"/>
      <c r="AA49" s="37"/>
      <c r="AB49" s="37"/>
    </row>
    <row r="50" spans="17:28" x14ac:dyDescent="0.25">
      <c r="Q50" s="68" t="s">
        <v>27</v>
      </c>
      <c r="R50" s="37"/>
      <c r="S50" s="49">
        <f>S48*0.8</f>
        <v>8513600</v>
      </c>
      <c r="T50" s="50"/>
      <c r="U50" s="22"/>
      <c r="W50" s="37"/>
      <c r="X50" s="37"/>
      <c r="Y50" s="49"/>
      <c r="Z50" s="50"/>
      <c r="AA50" s="37"/>
      <c r="AB50" s="37"/>
    </row>
    <row r="51" spans="17:28" x14ac:dyDescent="0.25">
      <c r="Q51" s="68"/>
      <c r="R51" s="37"/>
      <c r="S51" s="51"/>
      <c r="T51" s="43"/>
      <c r="U51" s="22"/>
      <c r="W51" s="37"/>
      <c r="X51" s="37"/>
      <c r="Y51" s="51"/>
      <c r="Z51" s="43"/>
      <c r="AA51" s="37"/>
      <c r="AB51" s="37"/>
    </row>
    <row r="52" spans="17:28" ht="15.75" thickBot="1" x14ac:dyDescent="0.3">
      <c r="Q52" s="68" t="s">
        <v>28</v>
      </c>
      <c r="R52" s="37"/>
      <c r="S52" s="49">
        <f>S31*S45</f>
        <v>2766000</v>
      </c>
      <c r="T52" s="50"/>
      <c r="U52" s="22"/>
      <c r="W52" s="37"/>
      <c r="X52" s="37"/>
      <c r="Y52" s="49"/>
      <c r="Z52" s="50"/>
      <c r="AA52" s="37"/>
      <c r="AB52" s="37"/>
    </row>
    <row r="53" spans="17:28" x14ac:dyDescent="0.25">
      <c r="Q53" s="67" t="s">
        <v>29</v>
      </c>
      <c r="R53" s="18"/>
      <c r="S53" s="32"/>
      <c r="T53" s="19"/>
      <c r="U53" s="21"/>
      <c r="W53" s="37"/>
      <c r="X53" s="37"/>
      <c r="Y53" s="51"/>
      <c r="Z53" s="38"/>
      <c r="AA53" s="37"/>
      <c r="AB53" s="37"/>
    </row>
    <row r="54" spans="17:28" x14ac:dyDescent="0.25">
      <c r="Q54" s="72" t="s">
        <v>30</v>
      </c>
      <c r="R54" s="38"/>
      <c r="S54" s="49">
        <f>S46*0.03/12</f>
        <v>25355</v>
      </c>
      <c r="T54" s="50"/>
      <c r="U54" s="22"/>
      <c r="W54" s="38"/>
      <c r="X54" s="38"/>
      <c r="Y54" s="49"/>
      <c r="Z54" s="50"/>
      <c r="AA54" s="37"/>
      <c r="AB54" s="37"/>
    </row>
    <row r="55" spans="17:28" ht="9" customHeight="1" thickBot="1" x14ac:dyDescent="0.3">
      <c r="Q55" s="23"/>
      <c r="R55" s="24"/>
      <c r="S55" s="33"/>
      <c r="T55" s="24"/>
      <c r="U55" s="25"/>
      <c r="W55" s="52"/>
      <c r="X55" s="37"/>
      <c r="Y55" s="53"/>
      <c r="Z55" s="37"/>
      <c r="AA55" s="37"/>
      <c r="AB55" s="37"/>
    </row>
    <row r="56" spans="17:28" x14ac:dyDescent="0.25">
      <c r="W56" s="37"/>
      <c r="X56" s="37"/>
      <c r="Y56" s="37"/>
      <c r="Z56" s="37"/>
      <c r="AA56" s="37"/>
      <c r="AB56" s="37"/>
    </row>
    <row r="58" spans="17:28" x14ac:dyDescent="0.25">
      <c r="S58" s="58"/>
    </row>
  </sheetData>
  <mergeCells count="2">
    <mergeCell ref="Q16:R16"/>
    <mergeCell ref="Q3:R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D10" zoomScaleNormal="100" workbookViewId="0">
      <selection activeCell="D2" sqref="D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1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A10" workbookViewId="0">
      <selection activeCell="O21" sqref="O21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E78A-A1F4-48D0-A2D4-52C4F4C5030F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0617-A88F-4A85-BCDC-DE796CD022C6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F6F9-4A76-48D4-A3C4-F48C3EB3DA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EE9F-1982-4841-A23F-222AB234E50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Y28" sqref="Y28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3" zoomScaleNormal="100" workbookViewId="0">
      <selection activeCell="B2" sqref="B2"/>
    </sheetView>
  </sheetViews>
  <sheetFormatPr defaultRowHeight="15" x14ac:dyDescent="0.25"/>
  <sheetData>
    <row r="2" spans="1:1" x14ac:dyDescent="0.25">
      <c r="A2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O32" sqref="O3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A2" sqref="A2"/>
    </sheetView>
  </sheetViews>
  <sheetFormatPr defaultRowHeight="15" x14ac:dyDescent="0.25"/>
  <cols>
    <col min="15" max="15" width="13.7109375" customWidth="1"/>
    <col min="16" max="16" width="12.710937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F2" sqref="F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E1" zoomScale="80" zoomScaleNormal="80" workbookViewId="0">
      <selection activeCell="F2" sqref="F2"/>
    </sheetView>
  </sheetViews>
  <sheetFormatPr defaultRowHeight="15" x14ac:dyDescent="0.25"/>
  <sheetData>
    <row r="1" spans="1:1" x14ac:dyDescent="0.25">
      <c r="A1" s="4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4" zoomScaleNormal="100" workbookViewId="0">
      <selection activeCell="W22" sqref="W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2023-11-30T05:05:40Z</dcterms:modified>
</cp:coreProperties>
</file>