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Wrushali Pradip Awadhut\"/>
    </mc:Choice>
  </mc:AlternateContent>
  <xr:revisionPtr revIDLastSave="0" documentId="13_ncr:1_{D44E43E2-8D91-41CB-BD21-A688EA9F2869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O20" i="4" l="1"/>
  <c r="F18" i="4"/>
  <c r="J20" i="4"/>
  <c r="R6" i="4" l="1"/>
  <c r="Q6" i="4"/>
  <c r="R5" i="4"/>
  <c r="J18" i="4"/>
  <c r="J17" i="4"/>
  <c r="I22" i="4"/>
  <c r="I30" i="4"/>
  <c r="I20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<sst xmlns="http://schemas.openxmlformats.org/spreadsheetml/2006/main" count="32" uniqueCount="27">
  <si>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</si>
  <si>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</si>
  <si>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</si>
  <si>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</si>
  <si>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</si>
  <si>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</si>
  <si>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</si>
  <si>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</si>
  <si>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</si>
  <si>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</si>
  <si>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</si>
  <si>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</si>
  <si>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</si>
  <si>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F - 251, 25th floor, amantra complex phase II, Sapna Industrial Estate, Saravali, Village - Ranjano</t>
  </si>
  <si>
    <t>ca</t>
  </si>
  <si>
    <t>balcony</t>
  </si>
  <si>
    <t>agreement - 2020</t>
  </si>
  <si>
    <t>av</t>
  </si>
  <si>
    <t>sd</t>
  </si>
  <si>
    <t>rd</t>
  </si>
  <si>
    <t>BV</t>
  </si>
  <si>
    <t>rate</t>
  </si>
  <si>
    <t>BUA</t>
  </si>
  <si>
    <t>amantra</t>
  </si>
  <si>
    <t>05.01.23</t>
  </si>
  <si>
    <t>15.03.23</t>
  </si>
  <si>
    <t>oc - 2017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</si>
</sst>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323850</xdr:colOff>
      <xdr:row>1</xdr:row>
      <xdr:rowOff>161924</xdr:rowOff>
    </xdr:from>
    <xdr:to>
      <xdr:col>19</xdr:col>
      <xdr:colOff>266700</xdr:colOff>
      <xdr:row>38</xdr:row>
      <xdr:rowOff>133349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2895B1-F34C-4421-B8AF-E6F4F26BD7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352424"/>
          <a:ext cx="10915650" cy="67532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323849</xdr:colOff>
      <xdr:row>6</xdr:row>
      <xdr:rowOff>142875</xdr:rowOff>
    </xdr:from>
    <xdr:to>
      <xdr:col>19</xdr:col>
      <xdr:colOff>104774</xdr:colOff>
      <xdr:row>39</xdr:row>
      <xdr:rowOff>114300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6240B575-8865-43C2-BA84-CBFBF9558F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49" y="1285875"/>
          <a:ext cx="10753725" cy="62579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1</xdr:row>
      <xdr:rowOff>123824</xdr:rowOff>
    </xdr:from>
    <xdr:to>
      <xdr:col>15</xdr:col>
      <xdr:colOff>590550</xdr:colOff>
      <xdr:row>35</xdr:row>
      <xdr:rowOff>38099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3E91A3CF-1E63-4CCE-B0CE-B44CB388D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314324"/>
          <a:ext cx="9410700" cy="639127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76E856-235D-4B07-8BAD-419E01133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B5F242-5DAE-4A44-BAF4-E525D4AFD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O21" sqref="O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927</v>
      </c>
      <c r="C2" s="4">
        <f>B2*1.2</f>
        <v>1112.3999999999999</v>
      </c>
      <c r="D2" s="4">
        <f t="shared" ref="D2:D13" si="2">C2*1.2</f>
        <v>1334.8799999999999</v>
      </c>
      <c r="E2" s="16">
        <f t="shared" ref="E2:E13" si="3">R2</f>
        <v>9213000</v>
      </c>
      <c r="F2" s="15">
        <f t="shared" ref="F2:F13" si="4">ROUND((E2/B2),0)</f>
        <v>9939</v>
      </c>
      <c r="G2" s="10">
        <f t="shared" ref="G2:G13" si="5">ROUND((E2/C2),0)</f>
        <v>8282</v>
      </c>
      <c r="H2" s="10">
        <f t="shared" ref="H2:H13" si="6">ROUND((E2/D2),0)</f>
        <v>6902</v>
      </c>
      <c r="I2" s="4" t="e">
        <f>#REF!</f>
        <v>#REF!</v>
      </c>
      <c r="J2" s="4" t="str">
        <f t="shared" ref="J2:J13" si="7">S2</f>
        <v>amantra</v>
      </c>
      <c r="O2">
        <v>0</v>
      </c>
      <c r="P2">
        <f t="shared" ref="P2:P12" si="8">O2/1.2</f>
        <v>0</v>
      </c>
      <c r="Q2">
        <v>927</v>
      </c>
      <c r="R2" s="2">
        <v>9213000</v>
      </c>
      <c r="S2" s="8" t="s">
        <v>23</v>
      </c>
      <c r="T2" s="8"/>
    </row>
    <row r="3" spans="1:20" x14ac:dyDescent="0.25">
      <c r="A3" s="4">
        <f t="shared" si="0"/>
        <v>0</v>
      </c>
      <c r="B3" s="4">
        <f t="shared" si="1"/>
        <v>780</v>
      </c>
      <c r="C3" s="4">
        <f t="shared" ref="C3:C15" si="9">B3*1.2</f>
        <v>936</v>
      </c>
      <c r="D3" s="4">
        <f t="shared" si="2"/>
        <v>1123.2</v>
      </c>
      <c r="E3" s="16">
        <f t="shared" si="3"/>
        <v>8000000</v>
      </c>
      <c r="F3" s="15">
        <f t="shared" si="4"/>
        <v>10256</v>
      </c>
      <c r="G3" s="10">
        <f t="shared" si="5"/>
        <v>8547</v>
      </c>
      <c r="H3" s="10">
        <f t="shared" si="6"/>
        <v>7123</v>
      </c>
      <c r="I3" s="4" t="e">
        <f>#REF!</f>
        <v>#REF!</v>
      </c>
      <c r="J3" s="4" t="str">
        <f t="shared" si="7"/>
        <v>amantra</v>
      </c>
      <c r="O3">
        <v>0</v>
      </c>
      <c r="P3">
        <f t="shared" si="8"/>
        <v>0</v>
      </c>
      <c r="Q3">
        <v>780</v>
      </c>
      <c r="R3" s="2">
        <v>8000000</v>
      </c>
      <c r="S3" s="8" t="s">
        <v>23</v>
      </c>
      <c r="T3" s="8"/>
    </row>
    <row r="4" spans="1:20" x14ac:dyDescent="0.25">
      <c r="A4" s="4">
        <f t="shared" si="0"/>
        <v>0</v>
      </c>
      <c r="B4" s="4">
        <f t="shared" si="1"/>
        <v>622</v>
      </c>
      <c r="C4" s="4">
        <f t="shared" si="9"/>
        <v>746.4</v>
      </c>
      <c r="D4" s="4">
        <f t="shared" si="2"/>
        <v>895.68</v>
      </c>
      <c r="E4" s="16">
        <f t="shared" si="3"/>
        <v>6000000</v>
      </c>
      <c r="F4" s="15">
        <f t="shared" si="4"/>
        <v>9646</v>
      </c>
      <c r="G4" s="10">
        <f t="shared" si="5"/>
        <v>8039</v>
      </c>
      <c r="H4" s="10">
        <f t="shared" si="6"/>
        <v>6699</v>
      </c>
      <c r="I4" s="4" t="e">
        <f>#REF!</f>
        <v>#REF!</v>
      </c>
      <c r="J4" s="4" t="str">
        <f t="shared" si="7"/>
        <v>amantra</v>
      </c>
      <c r="O4">
        <v>0</v>
      </c>
      <c r="P4">
        <f t="shared" si="8"/>
        <v>0</v>
      </c>
      <c r="Q4">
        <v>622</v>
      </c>
      <c r="R4" s="2">
        <v>6000000</v>
      </c>
      <c r="S4" s="8" t="s">
        <v>23</v>
      </c>
      <c r="T4" s="8"/>
    </row>
    <row r="5" spans="1:20" x14ac:dyDescent="0.25">
      <c r="A5" s="4">
        <f t="shared" si="0"/>
        <v>0</v>
      </c>
      <c r="B5" s="4">
        <f t="shared" si="1"/>
        <v>709</v>
      </c>
      <c r="C5" s="4">
        <f t="shared" si="9"/>
        <v>850.8</v>
      </c>
      <c r="D5" s="4">
        <f t="shared" si="2"/>
        <v>1020.9599999999999</v>
      </c>
      <c r="E5" s="16">
        <f t="shared" si="3"/>
        <v>5224000</v>
      </c>
      <c r="F5" s="10">
        <f t="shared" si="4"/>
        <v>7368</v>
      </c>
      <c r="G5" s="10">
        <f t="shared" si="5"/>
        <v>6140</v>
      </c>
      <c r="H5" s="10">
        <f t="shared" si="6"/>
        <v>5117</v>
      </c>
      <c r="I5" s="4" t="e">
        <f>#REF!</f>
        <v>#REF!</v>
      </c>
      <c r="J5" s="4" t="str">
        <f t="shared" si="7"/>
        <v>05.01.23</v>
      </c>
      <c r="O5">
        <v>0</v>
      </c>
      <c r="P5">
        <f t="shared" si="8"/>
        <v>0</v>
      </c>
      <c r="Q5">
        <v>709</v>
      </c>
      <c r="R5" s="2">
        <f>4900000+294000+30000</f>
        <v>5224000</v>
      </c>
      <c r="S5" s="8" t="s">
        <v>24</v>
      </c>
      <c r="T5" s="8"/>
    </row>
    <row r="6" spans="1:20" x14ac:dyDescent="0.25">
      <c r="A6" s="4">
        <f t="shared" si="0"/>
        <v>0</v>
      </c>
      <c r="B6" s="4">
        <f t="shared" si="1"/>
        <v>692.01756</v>
      </c>
      <c r="C6" s="4">
        <f t="shared" si="9"/>
        <v>830.42107199999998</v>
      </c>
      <c r="D6" s="4">
        <f t="shared" si="2"/>
        <v>996.50528639999993</v>
      </c>
      <c r="E6" s="16">
        <f t="shared" si="3"/>
        <v>5711408</v>
      </c>
      <c r="F6" s="15">
        <f t="shared" si="4"/>
        <v>8253</v>
      </c>
      <c r="G6" s="10">
        <f t="shared" si="5"/>
        <v>6878</v>
      </c>
      <c r="H6" s="10">
        <f t="shared" si="6"/>
        <v>5731</v>
      </c>
      <c r="I6" s="4" t="e">
        <f>#REF!</f>
        <v>#REF!</v>
      </c>
      <c r="J6" s="4" t="str">
        <f t="shared" si="7"/>
        <v>15.03.23</v>
      </c>
      <c r="O6">
        <v>0</v>
      </c>
      <c r="P6">
        <f t="shared" si="8"/>
        <v>0</v>
      </c>
      <c r="Q6">
        <f>64.29*10.764</f>
        <v>692.01756</v>
      </c>
      <c r="R6" s="2">
        <f>5309708+371700+30000</f>
        <v>5711408</v>
      </c>
      <c r="S6" s="8" t="s">
        <v>25</v>
      </c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16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ref="Q2:Q12" si="10">P7/1.2</f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16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6" spans="1:20" x14ac:dyDescent="0.25">
      <c r="H16" t="s">
        <v>13</v>
      </c>
    </row>
    <row r="17" spans="6:24" x14ac:dyDescent="0.25">
      <c r="H17" t="s">
        <v>22</v>
      </c>
      <c r="I17">
        <v>1100</v>
      </c>
      <c r="J17" s="4">
        <f>102.168*10.764</f>
        <v>1099.7363519999999</v>
      </c>
    </row>
    <row r="18" spans="6:24" x14ac:dyDescent="0.25">
      <c r="F18" s="7">
        <f>I17/I18</f>
        <v>1.1652542372881356</v>
      </c>
      <c r="H18" t="s">
        <v>14</v>
      </c>
      <c r="I18">
        <v>944</v>
      </c>
      <c r="J18">
        <f>I17/I18</f>
        <v>1.1652542372881356</v>
      </c>
    </row>
    <row r="19" spans="6:24" x14ac:dyDescent="0.25">
      <c r="H19" t="s">
        <v>15</v>
      </c>
      <c r="I19">
        <v>56</v>
      </c>
    </row>
    <row r="20" spans="6:24" x14ac:dyDescent="0.25">
      <c r="I20">
        <f>I19+I18</f>
        <v>1000</v>
      </c>
      <c r="J20">
        <f>92.88*10.764</f>
        <v>999.76031999999987</v>
      </c>
      <c r="O20">
        <f>I17/I20</f>
        <v>1.1000000000000001</v>
      </c>
    </row>
    <row r="21" spans="6:24" x14ac:dyDescent="0.25">
      <c r="H21" t="s">
        <v>21</v>
      </c>
      <c r="I21">
        <v>9290</v>
      </c>
    </row>
    <row r="22" spans="6:24" x14ac:dyDescent="0.25">
      <c r="G22" s="6"/>
      <c r="H22" s="6"/>
      <c r="I22">
        <f>I21*I20</f>
        <v>9290000</v>
      </c>
    </row>
    <row r="24" spans="6:24" x14ac:dyDescent="0.25">
      <c r="P24" s="11"/>
      <c r="Q24" s="11"/>
      <c r="R24" s="13"/>
      <c r="T24" s="11"/>
      <c r="U24" s="11"/>
      <c r="V24" s="11"/>
      <c r="W24" s="11"/>
      <c r="X24" s="11"/>
    </row>
    <row r="25" spans="6:24" x14ac:dyDescent="0.25">
      <c r="H25" t="s">
        <v>26</v>
      </c>
      <c r="P25" s="11"/>
      <c r="Q25" s="14"/>
      <c r="R25" s="14"/>
      <c r="T25" s="14"/>
      <c r="U25" s="14"/>
      <c r="V25" s="11"/>
      <c r="W25" s="11"/>
      <c r="X25" s="11"/>
    </row>
    <row r="26" spans="6:24" x14ac:dyDescent="0.25">
      <c r="H26" t="s">
        <v>16</v>
      </c>
      <c r="P26" s="11"/>
      <c r="Q26" s="11"/>
      <c r="R26" s="11"/>
      <c r="T26" s="11"/>
      <c r="U26" s="11"/>
      <c r="V26" s="11"/>
      <c r="W26" s="11"/>
      <c r="X26" s="11"/>
    </row>
    <row r="27" spans="6:24" x14ac:dyDescent="0.25">
      <c r="H27" t="s">
        <v>17</v>
      </c>
      <c r="I27">
        <v>8383895</v>
      </c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H28" t="s">
        <v>18</v>
      </c>
      <c r="I28">
        <v>251600</v>
      </c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H29" t="s">
        <v>19</v>
      </c>
      <c r="I29">
        <v>30000</v>
      </c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H30" t="s">
        <v>20</v>
      </c>
      <c r="I30">
        <f>I29+I28+I27</f>
        <v>8665495</v>
      </c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K27" sqref="K27:K4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2023-11-30T09:41:29Z</dcterms:modified>
</cp:coreProperties>
</file>