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elogen\T R Matthews\"/>
    </mc:Choice>
  </mc:AlternateContent>
  <xr:revisionPtr revIDLastSave="0" documentId="13_ncr:1_{3DEC419C-3C11-4C21-B273-7BAA8D50985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5" i="4" l="1"/>
  <c r="P24" i="4"/>
  <c r="P22" i="4"/>
  <c r="R9" i="4" l="1"/>
  <c r="Q9" i="4"/>
  <c r="U9" i="4"/>
  <c r="R8" i="4"/>
  <c r="Q8" i="4"/>
  <c r="U8" i="4"/>
  <c r="H23" i="4"/>
  <c r="H28" i="4" l="1"/>
  <c r="J21" i="4"/>
  <c r="I21" i="4"/>
  <c r="H20" i="4"/>
  <c r="I19" i="4"/>
  <c r="I18" i="4"/>
  <c r="Q12" i="4" l="1"/>
  <c r="P12" i="4"/>
  <c r="P11" i="4"/>
  <c r="Q11" i="4" s="1"/>
  <c r="Q10" i="4"/>
  <c r="P10" i="4"/>
  <c r="P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<sst xmlns="http://schemas.openxmlformats.org/spreadsheetml/2006/main" count="36" uniqueCount="29">
  <si>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</si>
  <si>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</si>
  <si>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</si>
  <si>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</si>
  <si>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</si>
  <si>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</si>
  <si>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</si>
  <si>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</si>
  <si>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</si>
  <si>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</si>
  <si>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</si>
  <si>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</si>
  <si>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</si>
  <si>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</si>
  <si>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terrace</t>
  </si>
  <si>
    <t>bua</t>
  </si>
  <si>
    <t>rate on ca</t>
  </si>
  <si>
    <t>agreemtn  - 2005</t>
  </si>
  <si>
    <t>av</t>
  </si>
  <si>
    <t>sd</t>
  </si>
  <si>
    <t>f. no. 302, 3rd floor, C wing, parth chsl, sector 13, kharghar</t>
  </si>
  <si>
    <t>parth chsl</t>
  </si>
  <si>
    <t>fmv</t>
  </si>
  <si>
    <t>sector 13</t>
  </si>
  <si>
    <t>shilp chowk</t>
  </si>
  <si>
    <t>07.01.22</t>
  </si>
  <si>
    <t>03.03.22</t>
  </si>
  <si>
    <t>mca</t>
  </si>
  <si>
    <t>OC - 2007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</si>
</sst>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48</xdr:row>
      <xdr:rowOff>96476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6C5EC-B2BB-4D77-94E3-07E8D80AE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2042</xdr:colOff>
      <xdr:row>45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7C91F-7176-47E6-8F49-36B79243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32442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59030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A9FEF-3B5D-49C4-8093-23AE6438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470230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135326</xdr:colOff>
      <xdr:row>45</xdr:row>
      <xdr:rowOff>134492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B57EC-56EC-49DF-9E7D-180761C6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56126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383265</xdr:colOff>
      <xdr:row>54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B28E4-3BB5-4A5B-AAD8-E7340221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32865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220552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6BB3C-451A-42DA-AC0A-B1128679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583752" cy="910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467726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0258B-577B-4127-B09B-F4BFEF18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73326" cy="8516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201074</xdr:colOff>
      <xdr:row>42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FB954-0D26-4148-9FF8-436F1542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16274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17" sqref="G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140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8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9">
        <f t="shared" ref="D2:D13" si="2">C2*1.2</f>
        <v>1008</v>
      </c>
      <c r="E2" s="15">
        <f t="shared" ref="E2:E13" si="3">R2</f>
        <v>15000000</v>
      </c>
      <c r="F2" s="9">
        <f t="shared" ref="F2:F13" si="4">ROUND((E2/B2),0)</f>
        <v>21429</v>
      </c>
      <c r="G2" s="9">
        <f t="shared" ref="G2:G13" si="5">ROUND((E2/C2),0)</f>
        <v>17857</v>
      </c>
      <c r="H2" s="9">
        <f t="shared" ref="H2:H13" si="6">ROUND((E2/D2),0)</f>
        <v>14881</v>
      </c>
      <c r="I2" s="9" t="e">
        <f>#REF!</f>
        <v>#REF!</v>
      </c>
      <c r="J2" s="9" t="str">
        <f t="shared" ref="J2:J13" si="7">S2</f>
        <v>parth chsl</v>
      </c>
      <c r="O2">
        <v>0</v>
      </c>
      <c r="P2">
        <f t="shared" ref="P2:P12" si="8">O2/1.2</f>
        <v>0</v>
      </c>
      <c r="Q2">
        <v>700</v>
      </c>
      <c r="R2" s="2">
        <v>15000000</v>
      </c>
      <c r="S2" s="7" t="s">
        <v>21</v>
      </c>
      <c r="T2" s="7"/>
    </row>
    <row r="3" spans="1:21" x14ac:dyDescent="0.25">
      <c r="A3" s="4">
        <f t="shared" si="0"/>
        <v>0</v>
      </c>
      <c r="B3" s="4">
        <f t="shared" si="1"/>
        <v>700</v>
      </c>
      <c r="C3" s="4">
        <f t="shared" ref="C3:C15" si="9">B3*1.2</f>
        <v>840</v>
      </c>
      <c r="D3" s="9">
        <f t="shared" si="2"/>
        <v>1008</v>
      </c>
      <c r="E3" s="15">
        <f t="shared" si="3"/>
        <v>12500000</v>
      </c>
      <c r="F3" s="14">
        <f t="shared" si="4"/>
        <v>17857</v>
      </c>
      <c r="G3" s="9">
        <f t="shared" si="5"/>
        <v>14881</v>
      </c>
      <c r="H3" s="9">
        <f t="shared" si="6"/>
        <v>12401</v>
      </c>
      <c r="I3" s="9" t="e">
        <f>#REF!</f>
        <v>#REF!</v>
      </c>
      <c r="J3" s="9" t="str">
        <f t="shared" si="7"/>
        <v>parth chsl</v>
      </c>
      <c r="O3">
        <v>0</v>
      </c>
      <c r="P3">
        <f t="shared" si="8"/>
        <v>0</v>
      </c>
      <c r="Q3">
        <v>700</v>
      </c>
      <c r="R3" s="2">
        <v>12500000</v>
      </c>
      <c r="S3" s="7" t="s">
        <v>21</v>
      </c>
      <c r="T3" s="7"/>
    </row>
    <row r="4" spans="1:21" x14ac:dyDescent="0.25">
      <c r="A4" s="4">
        <f t="shared" si="0"/>
        <v>0</v>
      </c>
      <c r="B4" s="4">
        <f t="shared" si="1"/>
        <v>680</v>
      </c>
      <c r="C4" s="4">
        <f t="shared" si="9"/>
        <v>816</v>
      </c>
      <c r="D4" s="9">
        <f t="shared" si="2"/>
        <v>979.19999999999993</v>
      </c>
      <c r="E4" s="15">
        <f t="shared" si="3"/>
        <v>13000000</v>
      </c>
      <c r="F4" s="14">
        <f t="shared" si="4"/>
        <v>19118</v>
      </c>
      <c r="G4" s="9">
        <f t="shared" si="5"/>
        <v>15931</v>
      </c>
      <c r="H4" s="9">
        <f t="shared" si="6"/>
        <v>13276</v>
      </c>
      <c r="I4" s="9" t="e">
        <f>#REF!</f>
        <v>#REF!</v>
      </c>
      <c r="J4" s="9" t="str">
        <f t="shared" si="7"/>
        <v>sector 13</v>
      </c>
      <c r="O4">
        <v>0</v>
      </c>
      <c r="P4">
        <f t="shared" si="8"/>
        <v>0</v>
      </c>
      <c r="Q4">
        <v>680</v>
      </c>
      <c r="R4" s="2">
        <v>13000000</v>
      </c>
      <c r="S4" s="7" t="s">
        <v>23</v>
      </c>
      <c r="T4" s="7"/>
    </row>
    <row r="5" spans="1:21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9">
        <f t="shared" si="2"/>
        <v>1152</v>
      </c>
      <c r="E5" s="15">
        <f t="shared" si="3"/>
        <v>12500000</v>
      </c>
      <c r="F5" s="9">
        <f t="shared" si="4"/>
        <v>15625</v>
      </c>
      <c r="G5" s="9">
        <f t="shared" si="5"/>
        <v>13021</v>
      </c>
      <c r="H5" s="9">
        <f t="shared" si="6"/>
        <v>10851</v>
      </c>
      <c r="I5" s="9" t="e">
        <f>#REF!</f>
        <v>#REF!</v>
      </c>
      <c r="J5" s="9" t="str">
        <f t="shared" si="7"/>
        <v>sector 13</v>
      </c>
      <c r="O5">
        <v>0</v>
      </c>
      <c r="P5">
        <f t="shared" si="8"/>
        <v>0</v>
      </c>
      <c r="Q5">
        <v>800</v>
      </c>
      <c r="R5" s="2">
        <v>12500000</v>
      </c>
      <c r="S5" s="7" t="s">
        <v>23</v>
      </c>
      <c r="T5" s="7"/>
    </row>
    <row r="6" spans="1:21" x14ac:dyDescent="0.25">
      <c r="A6" s="4">
        <f t="shared" si="0"/>
        <v>0</v>
      </c>
      <c r="B6" s="4">
        <f t="shared" si="1"/>
        <v>541.66666666666674</v>
      </c>
      <c r="C6" s="4">
        <f t="shared" si="9"/>
        <v>650.00000000000011</v>
      </c>
      <c r="D6" s="9">
        <f t="shared" si="2"/>
        <v>780.00000000000011</v>
      </c>
      <c r="E6" s="15">
        <f t="shared" si="3"/>
        <v>13000000</v>
      </c>
      <c r="F6" s="9">
        <f t="shared" si="4"/>
        <v>24000</v>
      </c>
      <c r="G6" s="9">
        <f t="shared" si="5"/>
        <v>20000</v>
      </c>
      <c r="H6" s="9">
        <f t="shared" si="6"/>
        <v>16667</v>
      </c>
      <c r="I6" s="9" t="e">
        <f>#REF!</f>
        <v>#REF!</v>
      </c>
      <c r="J6" s="9" t="str">
        <f t="shared" si="7"/>
        <v>shilp chowk</v>
      </c>
      <c r="O6">
        <v>0</v>
      </c>
      <c r="P6">
        <v>650</v>
      </c>
      <c r="Q6">
        <f t="shared" ref="Q6:Q12" si="10">P6/1.2</f>
        <v>541.66666666666674</v>
      </c>
      <c r="R6" s="2">
        <v>13000000</v>
      </c>
      <c r="S6" s="7" t="s">
        <v>24</v>
      </c>
      <c r="T6" s="7"/>
    </row>
    <row r="7" spans="1:21" x14ac:dyDescent="0.25">
      <c r="A7" s="4">
        <f t="shared" si="0"/>
        <v>0</v>
      </c>
      <c r="B7" s="4">
        <f t="shared" si="1"/>
        <v>892</v>
      </c>
      <c r="C7" s="4">
        <f t="shared" si="9"/>
        <v>1070.3999999999999</v>
      </c>
      <c r="D7" s="9">
        <f t="shared" si="2"/>
        <v>1284.4799999999998</v>
      </c>
      <c r="E7" s="15">
        <f t="shared" si="3"/>
        <v>15000000</v>
      </c>
      <c r="F7" s="14">
        <f t="shared" si="4"/>
        <v>16816</v>
      </c>
      <c r="G7" s="9">
        <f t="shared" si="5"/>
        <v>14013</v>
      </c>
      <c r="H7" s="9">
        <f t="shared" si="6"/>
        <v>11678</v>
      </c>
      <c r="I7" s="9" t="e">
        <f>#REF!</f>
        <v>#REF!</v>
      </c>
      <c r="J7" s="9" t="str">
        <f t="shared" si="7"/>
        <v>parth chsl</v>
      </c>
      <c r="O7">
        <v>0</v>
      </c>
      <c r="P7">
        <f t="shared" si="8"/>
        <v>0</v>
      </c>
      <c r="Q7">
        <v>892</v>
      </c>
      <c r="R7" s="2">
        <v>15000000</v>
      </c>
      <c r="S7" s="7" t="s">
        <v>21</v>
      </c>
      <c r="T7" s="7"/>
    </row>
    <row r="8" spans="1:21" x14ac:dyDescent="0.25">
      <c r="A8" s="4">
        <f t="shared" si="0"/>
        <v>0</v>
      </c>
      <c r="B8" s="4">
        <f t="shared" si="1"/>
        <v>678.23964000000001</v>
      </c>
      <c r="C8" s="4">
        <f t="shared" si="9"/>
        <v>813.88756799999999</v>
      </c>
      <c r="D8" s="9">
        <f t="shared" si="2"/>
        <v>976.66508159999989</v>
      </c>
      <c r="E8" s="15">
        <f t="shared" si="3"/>
        <v>9941000</v>
      </c>
      <c r="F8" s="14">
        <f t="shared" si="4"/>
        <v>14657</v>
      </c>
      <c r="G8" s="9">
        <f t="shared" si="5"/>
        <v>12214</v>
      </c>
      <c r="H8" s="9">
        <f t="shared" si="6"/>
        <v>10179</v>
      </c>
      <c r="I8" s="9" t="e">
        <f>#REF!</f>
        <v>#REF!</v>
      </c>
      <c r="J8" s="9" t="str">
        <f t="shared" si="7"/>
        <v>07.01.22</v>
      </c>
      <c r="O8">
        <v>0</v>
      </c>
      <c r="P8">
        <f t="shared" si="8"/>
        <v>0</v>
      </c>
      <c r="Q8">
        <f>U8*10.764</f>
        <v>678.23964000000001</v>
      </c>
      <c r="R8" s="2">
        <f>9350000+561000+30000</f>
        <v>9941000</v>
      </c>
      <c r="S8" s="7" t="s">
        <v>25</v>
      </c>
      <c r="T8" s="7"/>
      <c r="U8">
        <f>59.95+3.06</f>
        <v>63.010000000000005</v>
      </c>
    </row>
    <row r="9" spans="1:21" x14ac:dyDescent="0.25">
      <c r="A9" s="4">
        <f t="shared" si="0"/>
        <v>0</v>
      </c>
      <c r="B9" s="4">
        <f t="shared" si="1"/>
        <v>710.20871999999986</v>
      </c>
      <c r="C9" s="4">
        <f t="shared" si="9"/>
        <v>852.25046399999985</v>
      </c>
      <c r="D9" s="9">
        <f t="shared" si="2"/>
        <v>1022.7005567999997</v>
      </c>
      <c r="E9" s="15">
        <f t="shared" si="3"/>
        <v>6200000</v>
      </c>
      <c r="F9" s="9">
        <f t="shared" si="4"/>
        <v>8730</v>
      </c>
      <c r="G9" s="9">
        <f t="shared" si="5"/>
        <v>7275</v>
      </c>
      <c r="H9" s="9">
        <f t="shared" si="6"/>
        <v>6062</v>
      </c>
      <c r="I9" s="9" t="e">
        <f>#REF!</f>
        <v>#REF!</v>
      </c>
      <c r="J9" s="9" t="str">
        <f t="shared" si="7"/>
        <v>03.03.22</v>
      </c>
      <c r="O9">
        <v>0</v>
      </c>
      <c r="P9">
        <f t="shared" si="8"/>
        <v>0</v>
      </c>
      <c r="Q9">
        <f>U9*10.764</f>
        <v>710.20871999999986</v>
      </c>
      <c r="R9" s="2">
        <f>6200000</f>
        <v>6200000</v>
      </c>
      <c r="S9" s="7" t="s">
        <v>26</v>
      </c>
      <c r="T9" s="7"/>
      <c r="U9">
        <f>61.8+4.18</f>
        <v>65.97999999999999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9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9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9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9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9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9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9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9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9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1" x14ac:dyDescent="0.25">
      <c r="D16" s="7"/>
      <c r="E16" s="7"/>
      <c r="F16" s="7"/>
      <c r="G16" s="7"/>
      <c r="H16" s="7"/>
      <c r="I16" s="7"/>
      <c r="J16" s="7"/>
    </row>
    <row r="17" spans="7:24" x14ac:dyDescent="0.25">
      <c r="G17" t="s">
        <v>20</v>
      </c>
    </row>
    <row r="18" spans="7:24" x14ac:dyDescent="0.25">
      <c r="G18" t="s">
        <v>13</v>
      </c>
      <c r="H18">
        <v>741</v>
      </c>
      <c r="I18">
        <f>68.87*10.764</f>
        <v>741.31668000000002</v>
      </c>
    </row>
    <row r="19" spans="7:24" x14ac:dyDescent="0.25">
      <c r="G19" t="s">
        <v>14</v>
      </c>
      <c r="H19">
        <v>40</v>
      </c>
      <c r="I19">
        <f>3.71*10.764</f>
        <v>39.934439999999995</v>
      </c>
    </row>
    <row r="20" spans="7:24" x14ac:dyDescent="0.25">
      <c r="H20">
        <f>H19+H18</f>
        <v>781</v>
      </c>
      <c r="O20" t="s">
        <v>27</v>
      </c>
      <c r="P20">
        <v>646</v>
      </c>
    </row>
    <row r="21" spans="7:24" x14ac:dyDescent="0.25">
      <c r="G21" t="s">
        <v>15</v>
      </c>
      <c r="H21">
        <v>890</v>
      </c>
      <c r="I21">
        <f>82.65*10.764</f>
        <v>889.64459999999997</v>
      </c>
      <c r="J21">
        <f>I21/H18</f>
        <v>1.2005999999999999</v>
      </c>
      <c r="O21" t="s">
        <v>14</v>
      </c>
      <c r="P21">
        <v>80</v>
      </c>
    </row>
    <row r="22" spans="7:24" x14ac:dyDescent="0.25">
      <c r="G22" s="5" t="s">
        <v>16</v>
      </c>
      <c r="H22" s="5">
        <v>14000</v>
      </c>
      <c r="P22">
        <f>P21+P20</f>
        <v>726</v>
      </c>
    </row>
    <row r="23" spans="7:24" x14ac:dyDescent="0.25">
      <c r="G23" t="s">
        <v>22</v>
      </c>
      <c r="H23">
        <f>H22*H20</f>
        <v>10934000</v>
      </c>
      <c r="P23">
        <v>15000</v>
      </c>
    </row>
    <row r="24" spans="7:24" x14ac:dyDescent="0.25">
      <c r="P24" s="10">
        <f>P23*P22</f>
        <v>10890000</v>
      </c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17</v>
      </c>
      <c r="P25" s="10">
        <f>P24/H20</f>
        <v>13943.661971830987</v>
      </c>
      <c r="Q25" s="13"/>
      <c r="R25" s="13"/>
      <c r="T25" s="13"/>
      <c r="U25" s="13"/>
      <c r="V25" s="10"/>
      <c r="W25" s="10"/>
      <c r="X25" s="10"/>
    </row>
    <row r="26" spans="7:24" x14ac:dyDescent="0.25">
      <c r="G26" t="s">
        <v>18</v>
      </c>
      <c r="H26">
        <v>1207000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G27" t="s">
        <v>19</v>
      </c>
      <c r="H27">
        <v>56170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H28">
        <f>H27+H26</f>
        <v>1263170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G31" t="s">
        <v>28</v>
      </c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2023-12-05T12:22:48Z</dcterms:modified>
</cp:coreProperties>
</file>