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Celogen Pharma\"/>
    </mc:Choice>
  </mc:AlternateContent>
  <xr:revisionPtr revIDLastSave="0" documentId="13_ncr:1_{A26C0740-FCE5-47BB-A1C2-25E007D9BA99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Sheet2!$A$1:$O$13</definedName>
  </definedNames>
  <calcPr calcId="191029"/>
</workbook>
</file>

<file path=xl/calcChain.xml><?xml version="1.0" encoding="utf-8"?>
<calcChain xmlns="http://schemas.openxmlformats.org/spreadsheetml/2006/main">
  <c r="J12" i="2" l="1"/>
  <c r="I13" i="2"/>
  <c r="J13" i="2" s="1"/>
  <c r="J14" i="2" l="1"/>
  <c r="L5" i="2"/>
  <c r="L9" i="2"/>
  <c r="K5" i="2"/>
  <c r="K9" i="2"/>
  <c r="J8" i="2"/>
  <c r="L8" i="2" s="1"/>
  <c r="L14" i="2" l="1"/>
  <c r="K14" i="2"/>
  <c r="K8" i="2"/>
  <c r="L11" i="2" l="1"/>
  <c r="K11" i="2"/>
  <c r="L7" i="2"/>
  <c r="K7" i="2"/>
  <c r="J10" i="2"/>
  <c r="J6" i="2"/>
  <c r="J4" i="2"/>
  <c r="L4" i="2" l="1"/>
  <c r="K4" i="2"/>
  <c r="K6" i="2"/>
  <c r="L6" i="2"/>
  <c r="L10" i="2"/>
  <c r="K10" i="2"/>
</calcChain>
</file>

<file path=xl/sharedStrings.xml><?xml version="1.0" encoding="utf-8"?>
<sst xmlns="http://schemas.openxmlformats.org/spreadsheetml/2006/main" count="27" uniqueCount="24">
  <si>
    <t>Sr. No.</t>
  </si>
  <si>
    <t>Address</t>
  </si>
  <si>
    <t>Vastukala - 2017</t>
  </si>
  <si>
    <t>Area</t>
  </si>
  <si>
    <t>Rate</t>
  </si>
  <si>
    <t>Value</t>
  </si>
  <si>
    <t>Dep. Rate</t>
  </si>
  <si>
    <t>FMV</t>
  </si>
  <si>
    <t>RSV</t>
  </si>
  <si>
    <t>DV</t>
  </si>
  <si>
    <t>CA</t>
  </si>
  <si>
    <t>Vastukala - 2023</t>
  </si>
  <si>
    <t>Rabi Narayan Nayak - F. No. 302, 3rd floor, C wing, parth chsl, sector 13, kharghar</t>
  </si>
  <si>
    <t>T R Matthews - F. No. 302, 3rd floor, C wing, parth chsl, sector 13, kharghar</t>
  </si>
  <si>
    <t>Celogen Pharma - O. No. B606, 6th floor, B Wing, Technocity, TTC area, mahape</t>
  </si>
  <si>
    <t>Celogen Pharma - O. No. B106, 1st floor, B Wing, Technocity, TTC area, mahape</t>
  </si>
  <si>
    <t>Ca</t>
  </si>
  <si>
    <t>Carpet Area</t>
  </si>
  <si>
    <t>Vijaykumar Nair - Flat No. 603, 6 &amp; 7th Floor, Wing - C, Parth Delineated, Plot No. 228, Sector 13, Village - Kharghar, Navi Mumbai</t>
  </si>
  <si>
    <t>Terrace  Area</t>
  </si>
  <si>
    <t>Total Value</t>
  </si>
  <si>
    <t>Previuos report  year - 2022</t>
  </si>
  <si>
    <t>RV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</si>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</sst>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0" fillId="2" borderId="0" xfId="0" applyFill="1"/>
    <xf numFmtId="43" fontId="3" fillId="2" borderId="1" xfId="1" applyFont="1" applyFill="1" applyBorder="1" applyAlignment="1">
      <alignment horizontal="left"/>
    </xf>
    <xf numFmtId="0" fontId="0" fillId="2" borderId="1" xfId="0" applyFill="1" applyBorder="1"/>
    <xf numFmtId="43" fontId="0" fillId="2" borderId="1" xfId="1" applyFont="1" applyFill="1" applyBorder="1" applyAlignment="1"/>
    <xf numFmtId="43" fontId="2" fillId="2" borderId="2" xfId="1" applyFont="1" applyFill="1" applyBorder="1" applyAlignment="1"/>
    <xf numFmtId="43" fontId="4" fillId="2" borderId="1" xfId="1" applyFont="1" applyFill="1" applyBorder="1" applyAlignment="1">
      <alignment horizontal="left"/>
    </xf>
    <xf numFmtId="43" fontId="4" fillId="2" borderId="2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0" fillId="2" borderId="2" xfId="1" applyFont="1" applyFill="1" applyBorder="1" applyAlignment="1"/>
    <xf numFmtId="0" fontId="3" fillId="2" borderId="1" xfId="0" applyFont="1" applyFill="1" applyBorder="1" applyAlignment="1">
      <alignment horizontal="center"/>
    </xf>
    <xf numFmtId="43" fontId="4" fillId="2" borderId="2" xfId="0" applyNumberFormat="1" applyFont="1" applyFill="1" applyBorder="1"/>
    <xf numFmtId="43" fontId="4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43" fontId="2" fillId="2" borderId="1" xfId="1" applyFont="1" applyFill="1" applyBorder="1" applyAlignment="1"/>
    <xf numFmtId="43" fontId="4" fillId="2" borderId="1" xfId="1" applyFont="1" applyFill="1" applyBorder="1" applyAlignment="1"/>
    <xf numFmtId="43" fontId="0" fillId="2" borderId="1" xfId="1" applyFont="1" applyFill="1" applyBorder="1" applyAlignment="1">
      <alignment horizontal="right"/>
    </xf>
    <xf numFmtId="0" fontId="7" fillId="2" borderId="0" xfId="0" applyFont="1" applyFill="1" applyAlignment="1">
      <alignment horizontal="center" wrapText="1"/>
    </xf>
    <xf numFmtId="0" fontId="3" fillId="2" borderId="1" xfId="0" applyFont="1" applyFill="1" applyBorder="1"/>
    <xf numFmtId="0" fontId="6" fillId="2" borderId="6" xfId="0" applyFont="1" applyFill="1" applyBorder="1"/>
    <xf numFmtId="0" fontId="6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" borderId="4" xfId="0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 wrapText="1"/>
    </xf>
    <xf numFmtId="43" fontId="2" fillId="2" borderId="1" xfId="0" applyNumberFormat="1" applyFont="1" applyFill="1" applyBorder="1" applyAlignment="1">
      <alignment horizontal="center"/>
    </xf>
    <xf numFmtId="43" fontId="0" fillId="2" borderId="1" xfId="0" applyNumberFormat="1" applyFill="1" applyBorder="1"/>
    <xf numFmtId="164" fontId="0" fillId="2" borderId="1" xfId="1" applyNumberFormat="1" applyFont="1" applyFill="1" applyBorder="1" applyAlignment="1"/>
    <xf numFmtId="164" fontId="0" fillId="2" borderId="1" xfId="0" applyNumberFormat="1" applyFill="1" applyBorder="1"/>
    <xf numFmtId="43" fontId="3" fillId="2" borderId="2" xfId="1" applyFont="1" applyFill="1" applyBorder="1" applyAlignment="1">
      <alignment horizontal="left"/>
    </xf>
    <xf numFmtId="43" fontId="0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43" fontId="0" fillId="2" borderId="1" xfId="1" applyFont="1" applyFill="1" applyBorder="1" applyAlignment="1">
      <alignment horizontal="left" wrapText="1"/>
    </xf>
    <xf numFmtId="43" fontId="1" fillId="2" borderId="1" xfId="1" applyFont="1" applyFill="1" applyBorder="1" applyAlignment="1"/>
    <xf numFmtId="0" fontId="0" fillId="2" borderId="1" xfId="0" applyFill="1" applyBorder="1" applyAlignment="1">
      <alignment wrapText="1"/>
    </xf>
    <xf numFmtId="43" fontId="2" fillId="2" borderId="1" xfId="0" applyNumberFormat="1" applyFont="1" applyFill="1" applyBorder="1"/>
    <xf numFmtId="0" fontId="0" fillId="2" borderId="1" xfId="0" applyFill="1" applyBorder="1" applyAlignment="1">
      <alignment horizontal="right" wrapText="1"/>
    </xf>
    <xf numFmtId="0" fontId="0" fillId="2" borderId="4" xfId="0" applyFill="1" applyBorder="1"/>
    <xf numFmtId="43" fontId="2" fillId="2" borderId="2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3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3"/>
  <sheetViews>
    <sheetView tabSelected="1" zoomScaleNormal="100" workbookViewId="0">
      <selection activeCell="N19" sqref="N19"/>
    </sheetView>
  </sheetViews>
  <sheetFormatPr defaultRowHeight="15" x14ac:dyDescent="0.25"/>
  <cols>
    <col min="1" max="1" width="6.85546875" style="9" bestFit="1" customWidth="1"/>
    <col min="2" max="2" width="49.5703125" style="4" customWidth="1"/>
    <col min="3" max="3" width="13.28515625" style="9" hidden="1" customWidth="1"/>
    <col min="4" max="5" width="14.28515625" style="9" hidden="1" customWidth="1"/>
    <col min="6" max="6" width="15.28515625" style="9" hidden="1" customWidth="1"/>
    <col min="7" max="7" width="10" style="9" customWidth="1"/>
    <col min="8" max="8" width="14.85546875" style="9" customWidth="1"/>
    <col min="9" max="9" width="11.5703125" style="9" customWidth="1"/>
    <col min="10" max="10" width="15.28515625" style="9" bestFit="1" customWidth="1"/>
    <col min="11" max="12" width="15.28515625" style="9" customWidth="1"/>
    <col min="13" max="13" width="15" style="9" customWidth="1"/>
    <col min="14" max="14" width="15.28515625" style="9" customWidth="1"/>
    <col min="15" max="15" width="23.5703125" style="9" customWidth="1"/>
    <col min="16" max="16" width="12.5703125" style="9" customWidth="1"/>
    <col min="17" max="17" width="9.140625" style="9" customWidth="1"/>
    <col min="18" max="18" width="12" style="9" bestFit="1" customWidth="1"/>
    <col min="19" max="16384" width="9.140625" style="9"/>
  </cols>
  <sheetData>
    <row r="1" spans="1:21" ht="23.25" x14ac:dyDescent="0.35">
      <c r="B1" s="26"/>
      <c r="G1" s="55" t="s">
        <v>11</v>
      </c>
      <c r="H1" s="55"/>
      <c r="I1" s="55"/>
      <c r="J1" s="55"/>
      <c r="K1" s="55"/>
      <c r="L1" s="55"/>
    </row>
    <row r="2" spans="1:21" x14ac:dyDescent="0.25">
      <c r="A2" s="5" t="s">
        <v>0</v>
      </c>
      <c r="B2" s="1" t="s">
        <v>1</v>
      </c>
      <c r="C2" s="7"/>
      <c r="D2" s="8" t="s">
        <v>2</v>
      </c>
      <c r="E2" s="6"/>
      <c r="F2" s="6"/>
      <c r="G2" s="50"/>
      <c r="H2" s="51"/>
      <c r="I2" s="51"/>
      <c r="J2" s="52"/>
      <c r="K2" s="34"/>
      <c r="L2" s="34"/>
      <c r="M2" s="35"/>
      <c r="N2" s="34"/>
      <c r="O2" s="11"/>
      <c r="P2" s="11"/>
      <c r="Q2" s="11"/>
      <c r="R2" s="11"/>
      <c r="S2" s="11"/>
      <c r="T2" s="11"/>
      <c r="U2" s="11"/>
    </row>
    <row r="3" spans="1:21" ht="30" x14ac:dyDescent="0.25">
      <c r="A3" s="53">
        <v>1</v>
      </c>
      <c r="B3" s="2"/>
      <c r="C3" s="23"/>
      <c r="D3" s="13" t="s">
        <v>3</v>
      </c>
      <c r="E3" s="14" t="s">
        <v>4</v>
      </c>
      <c r="F3" s="14" t="s">
        <v>5</v>
      </c>
      <c r="G3" s="14"/>
      <c r="H3" s="36" t="s">
        <v>3</v>
      </c>
      <c r="I3" s="5" t="s">
        <v>6</v>
      </c>
      <c r="J3" s="5" t="s">
        <v>7</v>
      </c>
      <c r="K3" s="5" t="s">
        <v>8</v>
      </c>
      <c r="L3" s="5" t="s">
        <v>9</v>
      </c>
      <c r="M3" s="1" t="s">
        <v>21</v>
      </c>
      <c r="N3" s="5" t="s">
        <v>22</v>
      </c>
      <c r="O3" s="31"/>
      <c r="P3" s="32"/>
      <c r="Q3" s="5"/>
      <c r="R3" s="11"/>
      <c r="S3" s="11"/>
      <c r="T3" s="11"/>
      <c r="U3" s="11"/>
    </row>
    <row r="4" spans="1:21" ht="30" x14ac:dyDescent="0.25">
      <c r="A4" s="54"/>
      <c r="B4" s="2" t="s">
        <v>12</v>
      </c>
      <c r="C4" s="12"/>
      <c r="D4" s="13"/>
      <c r="E4" s="14"/>
      <c r="F4" s="10"/>
      <c r="G4" s="10" t="s">
        <v>10</v>
      </c>
      <c r="H4" s="37">
        <v>781</v>
      </c>
      <c r="I4" s="12">
        <v>15700</v>
      </c>
      <c r="J4" s="23">
        <f>I4*H4</f>
        <v>12261700</v>
      </c>
      <c r="K4" s="23">
        <f>ROUND(J4*90%,0)</f>
        <v>11035530</v>
      </c>
      <c r="L4" s="23">
        <f>J4*80%</f>
        <v>9809360</v>
      </c>
      <c r="M4" s="38">
        <v>2022</v>
      </c>
      <c r="N4" s="12">
        <v>10200000</v>
      </c>
      <c r="O4" s="11"/>
      <c r="P4" s="11"/>
      <c r="Q4" s="11"/>
      <c r="R4" s="11"/>
      <c r="S4" s="11"/>
      <c r="T4" s="11"/>
      <c r="U4" s="11"/>
    </row>
    <row r="5" spans="1:21" x14ac:dyDescent="0.25">
      <c r="A5" s="33"/>
      <c r="B5" s="2"/>
      <c r="C5" s="25"/>
      <c r="D5" s="19"/>
      <c r="E5" s="20"/>
      <c r="F5" s="16"/>
      <c r="G5" s="27"/>
      <c r="H5" s="37"/>
      <c r="I5" s="11"/>
      <c r="J5" s="11"/>
      <c r="K5" s="23">
        <f t="shared" ref="K5:K11" si="0">ROUND(J5*90%,0)</f>
        <v>0</v>
      </c>
      <c r="L5" s="23">
        <f t="shared" ref="L5:L11" si="1">J5*80%</f>
        <v>0</v>
      </c>
      <c r="M5" s="39"/>
      <c r="N5" s="11"/>
      <c r="O5" s="11"/>
      <c r="P5" s="11"/>
      <c r="Q5" s="11"/>
      <c r="R5" s="11"/>
      <c r="S5" s="11"/>
      <c r="T5" s="11"/>
      <c r="U5" s="11"/>
    </row>
    <row r="6" spans="1:21" ht="30" x14ac:dyDescent="0.25">
      <c r="A6" s="21">
        <v>2</v>
      </c>
      <c r="B6" s="2" t="s">
        <v>13</v>
      </c>
      <c r="C6" s="25"/>
      <c r="D6" s="15"/>
      <c r="E6" s="14"/>
      <c r="F6" s="16"/>
      <c r="G6" s="10" t="s">
        <v>10</v>
      </c>
      <c r="H6" s="40">
        <v>781</v>
      </c>
      <c r="I6" s="12">
        <v>15700</v>
      </c>
      <c r="J6" s="23">
        <f t="shared" ref="J6:J10" si="2">I6*H6</f>
        <v>12261700</v>
      </c>
      <c r="K6" s="23">
        <f t="shared" si="0"/>
        <v>11035530</v>
      </c>
      <c r="L6" s="23">
        <f t="shared" si="1"/>
        <v>9809360</v>
      </c>
      <c r="M6" s="38">
        <v>2022</v>
      </c>
      <c r="N6" s="12">
        <v>10200000</v>
      </c>
      <c r="O6" s="11"/>
      <c r="P6" s="11"/>
      <c r="Q6" s="11"/>
      <c r="R6" s="11"/>
      <c r="S6" s="11"/>
      <c r="T6" s="11"/>
      <c r="U6" s="11"/>
    </row>
    <row r="7" spans="1:21" x14ac:dyDescent="0.25">
      <c r="A7" s="21"/>
      <c r="B7" s="22"/>
      <c r="C7" s="25"/>
      <c r="D7" s="17"/>
      <c r="E7" s="14"/>
      <c r="F7" s="16"/>
      <c r="G7" s="25"/>
      <c r="H7" s="17"/>
      <c r="I7" s="12"/>
      <c r="J7" s="11"/>
      <c r="K7" s="23">
        <f t="shared" si="0"/>
        <v>0</v>
      </c>
      <c r="L7" s="23">
        <f t="shared" si="1"/>
        <v>0</v>
      </c>
      <c r="M7" s="38"/>
      <c r="N7" s="12"/>
      <c r="O7" s="11"/>
      <c r="P7" s="11"/>
      <c r="Q7" s="11"/>
      <c r="R7" s="11"/>
      <c r="S7" s="11"/>
      <c r="T7" s="11"/>
      <c r="U7" s="11"/>
    </row>
    <row r="8" spans="1:21" ht="30" x14ac:dyDescent="0.25">
      <c r="A8" s="11">
        <v>3</v>
      </c>
      <c r="B8" s="2" t="s">
        <v>14</v>
      </c>
      <c r="C8" s="25"/>
      <c r="D8" s="12"/>
      <c r="E8" s="12"/>
      <c r="F8" s="23"/>
      <c r="G8" s="41" t="s">
        <v>10</v>
      </c>
      <c r="H8" s="12">
        <v>1044</v>
      </c>
      <c r="I8" s="12">
        <v>11037</v>
      </c>
      <c r="J8" s="23">
        <f t="shared" ref="J8" si="3">I8*H8</f>
        <v>11522628</v>
      </c>
      <c r="K8" s="23">
        <f t="shared" si="0"/>
        <v>10370365</v>
      </c>
      <c r="L8" s="23">
        <f t="shared" si="1"/>
        <v>9218102.4000000004</v>
      </c>
      <c r="M8" s="39">
        <v>2022</v>
      </c>
      <c r="N8" s="12">
        <v>11200000</v>
      </c>
      <c r="O8" s="30"/>
      <c r="P8" s="27"/>
      <c r="Q8" s="27"/>
      <c r="R8" s="27"/>
      <c r="S8" s="29"/>
      <c r="T8" s="28"/>
      <c r="U8" s="11"/>
    </row>
    <row r="9" spans="1:21" x14ac:dyDescent="0.25">
      <c r="A9" s="11"/>
      <c r="B9" s="2"/>
      <c r="C9" s="25"/>
      <c r="D9" s="17"/>
      <c r="E9" s="12"/>
      <c r="F9" s="23"/>
      <c r="G9" s="41"/>
      <c r="H9" s="17"/>
      <c r="I9" s="11"/>
      <c r="J9" s="23"/>
      <c r="K9" s="23">
        <f t="shared" si="0"/>
        <v>0</v>
      </c>
      <c r="L9" s="23">
        <f t="shared" si="1"/>
        <v>0</v>
      </c>
      <c r="M9" s="39"/>
      <c r="N9" s="12"/>
      <c r="O9" s="11"/>
      <c r="P9" s="11"/>
      <c r="Q9" s="11"/>
      <c r="R9" s="11"/>
      <c r="S9" s="11"/>
      <c r="T9" s="11"/>
      <c r="U9" s="11"/>
    </row>
    <row r="10" spans="1:21" ht="30" x14ac:dyDescent="0.25">
      <c r="A10" s="18">
        <v>4</v>
      </c>
      <c r="B10" s="2" t="s">
        <v>15</v>
      </c>
      <c r="C10" s="25"/>
      <c r="D10" s="17"/>
      <c r="E10" s="10"/>
      <c r="F10" s="16"/>
      <c r="G10" s="41" t="s">
        <v>16</v>
      </c>
      <c r="H10" s="17">
        <v>1044</v>
      </c>
      <c r="I10" s="12">
        <v>12037</v>
      </c>
      <c r="J10" s="23">
        <f t="shared" si="2"/>
        <v>12566628</v>
      </c>
      <c r="K10" s="23">
        <f t="shared" si="0"/>
        <v>11309965</v>
      </c>
      <c r="L10" s="23">
        <f t="shared" si="1"/>
        <v>10053302.4</v>
      </c>
      <c r="M10" s="38">
        <v>2022</v>
      </c>
      <c r="N10" s="12">
        <v>11200000</v>
      </c>
      <c r="O10" s="11"/>
      <c r="P10" s="11"/>
      <c r="Q10" s="11"/>
      <c r="R10" s="11"/>
      <c r="S10" s="11"/>
      <c r="T10" s="11"/>
      <c r="U10" s="11"/>
    </row>
    <row r="11" spans="1:21" x14ac:dyDescent="0.25">
      <c r="A11" s="11"/>
      <c r="B11" s="3"/>
      <c r="C11" s="25"/>
      <c r="D11" s="17"/>
      <c r="E11" s="10"/>
      <c r="F11" s="24"/>
      <c r="G11" s="42"/>
      <c r="H11" s="12"/>
      <c r="I11" s="11" t="s">
        <v>23</v>
      </c>
      <c r="J11" s="11"/>
      <c r="K11" s="23">
        <f t="shared" si="0"/>
        <v>0</v>
      </c>
      <c r="L11" s="23">
        <f t="shared" si="1"/>
        <v>0</v>
      </c>
      <c r="M11" s="39"/>
      <c r="N11" s="12"/>
      <c r="O11" s="11"/>
      <c r="P11" s="11"/>
      <c r="Q11" s="11"/>
      <c r="R11" s="11"/>
      <c r="S11" s="11"/>
      <c r="T11" s="11"/>
      <c r="U11" s="11"/>
    </row>
    <row r="12" spans="1:21" ht="45" x14ac:dyDescent="0.25">
      <c r="A12" s="21">
        <v>5</v>
      </c>
      <c r="B12" s="2" t="s">
        <v>18</v>
      </c>
      <c r="C12" s="43"/>
      <c r="D12" s="11"/>
      <c r="E12" s="11"/>
      <c r="F12" s="11"/>
      <c r="G12" s="2" t="s">
        <v>17</v>
      </c>
      <c r="H12" s="17">
        <v>952</v>
      </c>
      <c r="I12" s="12">
        <v>17786</v>
      </c>
      <c r="J12" s="23">
        <f>I12*H12</f>
        <v>16932272</v>
      </c>
      <c r="K12" s="23"/>
      <c r="L12" s="23"/>
      <c r="M12" s="38"/>
      <c r="N12" s="12"/>
      <c r="O12" s="11"/>
      <c r="P12" s="11"/>
      <c r="Q12" s="11"/>
      <c r="R12" s="11"/>
      <c r="S12" s="11"/>
      <c r="T12" s="11"/>
      <c r="U12" s="11"/>
    </row>
    <row r="13" spans="1:21" ht="30" x14ac:dyDescent="0.25">
      <c r="A13" s="11"/>
      <c r="B13" s="2"/>
      <c r="C13" s="25"/>
      <c r="D13" s="12"/>
      <c r="E13" s="12"/>
      <c r="F13" s="23"/>
      <c r="G13" s="44" t="s">
        <v>19</v>
      </c>
      <c r="H13" s="45">
        <v>143</v>
      </c>
      <c r="I13" s="37">
        <f>I12*40%</f>
        <v>7114.4000000000005</v>
      </c>
      <c r="J13" s="23">
        <f>I13*H13</f>
        <v>1017359.2000000001</v>
      </c>
      <c r="L13" s="23"/>
      <c r="M13" s="23"/>
      <c r="N13" s="23"/>
      <c r="O13" s="11"/>
      <c r="P13" s="11"/>
      <c r="Q13" s="11"/>
      <c r="R13" s="11"/>
      <c r="S13" s="11"/>
      <c r="T13" s="11"/>
      <c r="U13" s="11"/>
    </row>
    <row r="14" spans="1:21" ht="30" x14ac:dyDescent="0.25">
      <c r="A14" s="11"/>
      <c r="B14" s="46"/>
      <c r="C14" s="25"/>
      <c r="D14" s="12"/>
      <c r="E14" s="12"/>
      <c r="F14" s="12"/>
      <c r="G14" s="2" t="s">
        <v>20</v>
      </c>
      <c r="H14" s="11"/>
      <c r="I14" s="11"/>
      <c r="J14" s="23">
        <f>J12+J13</f>
        <v>17949631.199999999</v>
      </c>
      <c r="K14" s="47">
        <f>J14*0.9</f>
        <v>16154668.08</v>
      </c>
      <c r="L14" s="47">
        <f>J14*0.8</f>
        <v>14359704.960000001</v>
      </c>
      <c r="M14" s="11">
        <v>2022</v>
      </c>
      <c r="N14" s="56">
        <v>16400000</v>
      </c>
      <c r="O14" s="11"/>
      <c r="P14" s="11"/>
      <c r="Q14" s="11"/>
      <c r="R14" s="11"/>
      <c r="S14" s="11"/>
      <c r="T14" s="11"/>
      <c r="U14" s="11"/>
    </row>
    <row r="15" spans="1:21" x14ac:dyDescent="0.25">
      <c r="A15" s="21"/>
      <c r="B15" s="46"/>
      <c r="C15" s="25"/>
      <c r="D15" s="12"/>
      <c r="E15" s="12"/>
      <c r="F15" s="12"/>
      <c r="G15" s="11"/>
      <c r="H15" s="37"/>
      <c r="I15" s="11"/>
      <c r="J15" s="23"/>
      <c r="K15" s="23"/>
      <c r="L15" s="23"/>
      <c r="M15" s="45"/>
      <c r="N15" s="45"/>
      <c r="O15" s="11"/>
      <c r="P15" s="11"/>
      <c r="Q15" s="11"/>
      <c r="R15" s="11"/>
      <c r="S15" s="11"/>
      <c r="T15" s="11"/>
      <c r="U15" s="11"/>
    </row>
    <row r="16" spans="1:21" x14ac:dyDescent="0.25">
      <c r="A16" s="11"/>
      <c r="B16" s="48"/>
      <c r="C16" s="25"/>
      <c r="D16" s="12"/>
      <c r="E16" s="12"/>
      <c r="F16" s="23"/>
      <c r="G16" s="25"/>
      <c r="H16" s="12"/>
      <c r="I16" s="11"/>
      <c r="J16" s="47"/>
      <c r="K16" s="47"/>
      <c r="L16" s="47"/>
      <c r="M16" s="47"/>
      <c r="N16" s="47"/>
      <c r="O16" s="11"/>
      <c r="P16" s="11"/>
      <c r="Q16" s="11"/>
      <c r="R16" s="11"/>
      <c r="S16" s="11"/>
      <c r="T16" s="11"/>
      <c r="U16" s="11"/>
    </row>
    <row r="17" spans="1:21" x14ac:dyDescent="0.25">
      <c r="A17" s="21">
        <v>7</v>
      </c>
      <c r="B17" s="46"/>
      <c r="C17" s="25"/>
      <c r="D17" s="12"/>
      <c r="E17" s="12"/>
      <c r="F17" s="12"/>
      <c r="G17" s="4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11"/>
      <c r="B18" s="46"/>
      <c r="C18" s="25"/>
      <c r="D18" s="12"/>
      <c r="E18" s="12"/>
      <c r="F18" s="1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11"/>
      <c r="B19" s="46"/>
      <c r="C19" s="25"/>
      <c r="D19" s="12"/>
      <c r="E19" s="12"/>
      <c r="F19" s="1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1"/>
      <c r="B20" s="46"/>
      <c r="C20" s="25"/>
      <c r="D20" s="12"/>
      <c r="E20" s="12"/>
      <c r="F20" s="1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11"/>
      <c r="B21" s="46"/>
      <c r="C21" s="25"/>
      <c r="D21" s="12"/>
      <c r="E21" s="12"/>
      <c r="F21" s="12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11"/>
      <c r="B22" s="46"/>
      <c r="C22" s="25"/>
      <c r="D22" s="12"/>
      <c r="E22" s="12"/>
      <c r="F22" s="12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1"/>
      <c r="B23" s="46"/>
      <c r="C23" s="25"/>
      <c r="D23" s="12"/>
      <c r="E23" s="12"/>
      <c r="F23" s="1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</sheetData>
  <mergeCells count="3">
    <mergeCell ref="G2:J2"/>
    <mergeCell ref="A3:A4"/>
    <mergeCell ref="G1:L1"/>
  </mergeCells>
  <pageMargins left="0.25" right="0.25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Vaishali</dc:creator>
  <cp:lastModifiedBy>DESK-118</cp:lastModifiedBy>
  <cp:lastPrinted>2023-11-08T04:10:59Z</cp:lastPrinted>
  <dcterms:created xsi:type="dcterms:W3CDTF">2020-02-05T11:16:19Z</dcterms:created>
  <dcterms:modified xsi:type="dcterms:W3CDTF">2023-12-06T11:50:13Z</dcterms:modified>
</cp:coreProperties>
</file>