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88AC84D-1F51-40EB-A5A8-E24A09F3457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9" i="1" l="1"/>
  <c r="H84" i="1" l="1"/>
  <c r="H23" i="1"/>
  <c r="H10" i="1"/>
  <c r="H11" i="1" s="1"/>
  <c r="H8" i="1"/>
  <c r="H6" i="1"/>
  <c r="H5" i="1"/>
  <c r="H14" i="1" s="1"/>
  <c r="G84" i="1"/>
  <c r="G23" i="1"/>
  <c r="G10" i="1"/>
  <c r="G11" i="1" s="1"/>
  <c r="G8" i="1"/>
  <c r="G6" i="1"/>
  <c r="G5" i="1"/>
  <c r="G14" i="1" s="1"/>
  <c r="H12" i="1" l="1"/>
  <c r="H13" i="1" s="1"/>
  <c r="H16" i="1" s="1"/>
  <c r="H19" i="1" s="1"/>
  <c r="G12" i="1"/>
  <c r="G13" i="1" s="1"/>
  <c r="G16" i="1" s="1"/>
  <c r="C12" i="1"/>
  <c r="H20" i="1" l="1"/>
  <c r="G20" i="1" s="1"/>
  <c r="H21" i="1"/>
  <c r="H25" i="1"/>
  <c r="C7" i="1"/>
  <c r="G21" i="1" l="1"/>
  <c r="G25" i="1"/>
  <c r="C23" i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<sst xmlns="http://schemas.openxmlformats.org/spreadsheetml/2006/main" count="25" uniqueCount="23">
  <si>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</si>
  <si>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</si>
  <si>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</si>
  <si>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</si>
  <si>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</si>
  <si>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</si>
  <si>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</si>
  <si>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</si>
  <si>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</si>
  <si>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</si>
  <si>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</si>
  <si>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</si>
  <si>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</si>
  <si>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</si>
  <si>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</si>
  <si>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</si>
  <si>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</si>
  <si>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</si>
  <si>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</si>
  <si>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SVC - Lousiwadsi - Manish Sharan</t>
  </si>
  <si>
    <t>O. No. 606</t>
  </si>
  <si>
    <t>oc</t>
  </si>
  <si>
    <t>O. No.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</si>
</sst>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5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4" sqref="H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8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17"/>
      <c r="I1" s="5"/>
      <c r="J1" s="5"/>
      <c r="K1" s="5"/>
      <c r="L1" s="3"/>
    </row>
    <row r="2" spans="1:12" x14ac:dyDescent="0.25">
      <c r="A2" s="4"/>
      <c r="B2" s="5"/>
      <c r="C2" s="18" t="s">
        <v>20</v>
      </c>
      <c r="D2" s="27"/>
      <c r="E2" s="5"/>
      <c r="F2" s="5"/>
      <c r="G2" s="18" t="s">
        <v>20</v>
      </c>
      <c r="H2" s="18" t="s">
        <v>22</v>
      </c>
      <c r="I2" s="5"/>
      <c r="J2" s="5"/>
      <c r="K2" s="5"/>
      <c r="L2" s="6"/>
    </row>
    <row r="3" spans="1:12" x14ac:dyDescent="0.25">
      <c r="A3" s="4" t="s">
        <v>0</v>
      </c>
      <c r="B3" s="7"/>
      <c r="C3" s="34">
        <v>11400</v>
      </c>
      <c r="D3" s="39" t="s">
        <v>17</v>
      </c>
      <c r="E3" s="5"/>
      <c r="F3" s="5"/>
      <c r="G3" s="34">
        <v>11600</v>
      </c>
      <c r="H3" s="34">
        <v>12600</v>
      </c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>
        <v>2500</v>
      </c>
      <c r="H4" s="34">
        <v>2500</v>
      </c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8900</v>
      </c>
      <c r="D5" s="28"/>
      <c r="E5" s="5"/>
      <c r="F5" s="5"/>
      <c r="G5" s="34">
        <f>G3-G4</f>
        <v>9100</v>
      </c>
      <c r="H5" s="34">
        <f>H3-H4</f>
        <v>10100</v>
      </c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>
        <f>G4</f>
        <v>2500</v>
      </c>
      <c r="H6" s="34">
        <f>H4</f>
        <v>2500</v>
      </c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15</v>
      </c>
      <c r="D7" s="42">
        <v>2023</v>
      </c>
      <c r="E7" s="5"/>
      <c r="F7" s="5"/>
      <c r="G7" s="35">
        <v>15</v>
      </c>
      <c r="H7" s="35">
        <v>15</v>
      </c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45</v>
      </c>
      <c r="D8" s="29">
        <v>2008</v>
      </c>
      <c r="E8" s="5" t="s">
        <v>21</v>
      </c>
      <c r="F8" s="5"/>
      <c r="G8" s="35">
        <f>G9-G7</f>
        <v>45</v>
      </c>
      <c r="H8" s="35">
        <f>H9-H7</f>
        <v>45</v>
      </c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35">
        <v>60</v>
      </c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22.5</v>
      </c>
      <c r="D10" s="29"/>
      <c r="E10" s="5"/>
      <c r="F10" s="5"/>
      <c r="G10" s="35">
        <f>90*G7/G9</f>
        <v>22.5</v>
      </c>
      <c r="H10" s="35">
        <f>90*H7/H9</f>
        <v>22.5</v>
      </c>
      <c r="I10" s="5"/>
      <c r="J10" s="5"/>
      <c r="K10" s="5"/>
      <c r="L10" s="6"/>
    </row>
    <row r="11" spans="1:12" x14ac:dyDescent="0.25">
      <c r="A11" s="4"/>
      <c r="B11" s="10"/>
      <c r="C11" s="36">
        <f>C10%</f>
        <v>0.22500000000000001</v>
      </c>
      <c r="D11" s="30"/>
      <c r="E11" s="5"/>
      <c r="F11" s="5"/>
      <c r="G11" s="36">
        <f>G10%</f>
        <v>0.22500000000000001</v>
      </c>
      <c r="H11" s="36">
        <f>H10%</f>
        <v>0.22500000000000001</v>
      </c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ROUND(C6*C11,0)</f>
        <v>563</v>
      </c>
      <c r="D12" s="28"/>
      <c r="E12" s="5"/>
      <c r="F12" s="5"/>
      <c r="G12" s="34">
        <f>ROUND(G6*G11,0)</f>
        <v>563</v>
      </c>
      <c r="H12" s="34">
        <f>ROUND(H6*H11,0)</f>
        <v>563</v>
      </c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1937</v>
      </c>
      <c r="D13" s="28"/>
      <c r="E13" s="5"/>
      <c r="F13" s="5"/>
      <c r="G13" s="34">
        <f>G6-G12</f>
        <v>1937</v>
      </c>
      <c r="H13" s="34">
        <f>H6-H12</f>
        <v>1937</v>
      </c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8900</v>
      </c>
      <c r="D14" s="28"/>
      <c r="E14" s="5"/>
      <c r="F14" s="5"/>
      <c r="G14" s="34">
        <f>G5</f>
        <v>9100</v>
      </c>
      <c r="H14" s="34">
        <f>H5</f>
        <v>10100</v>
      </c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34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10837</v>
      </c>
      <c r="D16" s="28"/>
      <c r="E16" s="5"/>
      <c r="F16" s="5"/>
      <c r="G16" s="39">
        <f>G14+G13</f>
        <v>11037</v>
      </c>
      <c r="H16" s="39">
        <f>H14+H13</f>
        <v>12037</v>
      </c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H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1044</v>
      </c>
      <c r="D18" s="52"/>
      <c r="G18" s="42">
        <v>1044</v>
      </c>
      <c r="H18" s="42">
        <v>1044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11313828</v>
      </c>
      <c r="D19" s="44"/>
      <c r="G19" s="37">
        <f>G18*G16</f>
        <v>11522628</v>
      </c>
      <c r="H19" s="37">
        <f>H18*H16</f>
        <v>12566628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10182445.200000001</v>
      </c>
      <c r="D20" s="49"/>
      <c r="E20" s="50"/>
      <c r="G20" s="19">
        <f>G19*0.9</f>
        <v>10370365.200000001</v>
      </c>
      <c r="H20" s="19">
        <f>H19*0.9</f>
        <v>11309965.200000001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9051062.4000000004</v>
      </c>
      <c r="D21" s="31"/>
      <c r="E21" s="51"/>
      <c r="G21" s="19">
        <f>G19*0.8</f>
        <v>9218102.4000000004</v>
      </c>
      <c r="H21" s="19">
        <f>H19*0.8</f>
        <v>10053302.4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H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2610000</v>
      </c>
      <c r="D23" s="32"/>
      <c r="G23" s="38">
        <f>G4*G18</f>
        <v>2610000</v>
      </c>
      <c r="H23" s="38">
        <f>H4*H18</f>
        <v>2610000</v>
      </c>
      <c r="J23" s="5"/>
      <c r="K23" s="5"/>
    </row>
    <row r="24" spans="1:12" x14ac:dyDescent="0.25">
      <c r="A24" s="22" t="s">
        <v>10</v>
      </c>
      <c r="C24" s="18"/>
      <c r="G24" s="18"/>
      <c r="H24" s="18"/>
      <c r="J24" s="5"/>
      <c r="K24" s="5"/>
    </row>
    <row r="25" spans="1:12" x14ac:dyDescent="0.25">
      <c r="A25" s="24" t="s">
        <v>11</v>
      </c>
      <c r="B25" s="20"/>
      <c r="C25" s="19">
        <f>C19*0.03/12</f>
        <v>28284.569999999996</v>
      </c>
      <c r="D25" s="33"/>
      <c r="E25" s="47"/>
      <c r="G25" s="19">
        <f>G19*0.03/12</f>
        <v>28806.569999999996</v>
      </c>
      <c r="H25" s="19">
        <f>H19*0.03/12</f>
        <v>31416.569999999996</v>
      </c>
      <c r="J25" s="5"/>
      <c r="K25" s="5"/>
    </row>
    <row r="26" spans="1:12" x14ac:dyDescent="0.25">
      <c r="A26" s="5"/>
      <c r="B26" s="5"/>
      <c r="C26" s="19"/>
      <c r="D26" s="31"/>
      <c r="G26" s="19"/>
      <c r="H26" s="19"/>
      <c r="J26" s="5"/>
    </row>
    <row r="27" spans="1:12" x14ac:dyDescent="0.25">
      <c r="A27" s="48" t="s">
        <v>19</v>
      </c>
      <c r="B27" s="5"/>
      <c r="C27" s="33"/>
      <c r="D27" s="33"/>
      <c r="E27" s="16"/>
      <c r="F27" s="16"/>
      <c r="G27" s="33"/>
      <c r="H27" s="33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2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2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2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2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23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23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23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23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18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18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18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18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18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18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18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18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18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18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18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18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18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18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18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18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18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18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18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18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18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8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18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18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18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18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18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18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18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18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18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18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18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18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18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18">
        <f>H83*H82</f>
        <v>0</v>
      </c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18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18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18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18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18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18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18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18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18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18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18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18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18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18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18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18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18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18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18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18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18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18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18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18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18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18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18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18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18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18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18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18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18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18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18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18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18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18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18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18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18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18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18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18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18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18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18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18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18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18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18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18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18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18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18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18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18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18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18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18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18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18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18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18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18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18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18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18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18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18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18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18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18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2023-12-06T11:49:24Z</dcterms:modified>
</cp:coreProperties>
</file>