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/>
  <mc:AlternateContent xmlns:mc="http://schemas.openxmlformats.org/markup-compatibility/2006">
    <mc:Choice Requires="x15">
      <x15ac:absPath xmlns:x15ac="http://schemas.microsoft.com/office/spreadsheetml/2010/11/ac" url="F:\Work from home - Vastukala\01.12.2023\Mahendra Purohit\"/>
    </mc:Choice>
  </mc:AlternateContent>
  <xr:revisionPtr revIDLastSave="0" documentId="13_ncr:1_{DA083737-116D-47E5-81E1-8D6CA05D5B6C}" xr6:coauthVersionLast="36" xr6:coauthVersionMax="36" xr10:uidLastSave="{00000000-0000-0000-0000-000000000000}"/>
  <bookViews>
    <workbookView xWindow="-120" yWindow="-120" windowWidth="20730" windowHeight="1176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0-20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  <sheet name="Sheet11" sheetId="26" r:id="rId15"/>
    <sheet name="Sheet12" sheetId="27" r:id="rId16"/>
    <sheet name="Sheet13" sheetId="28" r:id="rId17"/>
    <sheet name="Sheet14" sheetId="29" r:id="rId18"/>
  </sheets>
  <externalReferences>
    <externalReference r:id="rId19"/>
  </externalReferences>
  <calcPr calcId="191029"/>
</workbook>
</file>

<file path=xl/calcChain.xml><?xml version="1.0" encoding="utf-8"?>
<calcChain xmlns="http://schemas.openxmlformats.org/spreadsheetml/2006/main">
  <c r="P4" i="4" l="1"/>
  <c r="P2" i="4"/>
  <c r="C12" i="25" l="1"/>
  <c r="C20" i="25"/>
  <c r="C17" i="25"/>
  <c r="E17" i="25" s="1"/>
  <c r="C16" i="25"/>
  <c r="C11" i="25"/>
  <c r="C13" i="25" s="1"/>
  <c r="D13" i="25" s="1"/>
  <c r="C4" i="25"/>
  <c r="C3" i="25"/>
  <c r="C5" i="25" s="1"/>
  <c r="A18" i="23"/>
  <c r="P15" i="4"/>
  <c r="Q15" i="4" s="1"/>
  <c r="B15" i="4" s="1"/>
  <c r="C15" i="4" s="1"/>
  <c r="D15" i="4" s="1"/>
  <c r="J15" i="4"/>
  <c r="I15" i="4"/>
  <c r="E15" i="4"/>
  <c r="P14" i="4"/>
  <c r="Q14" i="4" s="1"/>
  <c r="B14" i="4" s="1"/>
  <c r="C14" i="4" s="1"/>
  <c r="D14" i="4" s="1"/>
  <c r="J14" i="4"/>
  <c r="I14" i="4"/>
  <c r="E14" i="4"/>
  <c r="P13" i="4"/>
  <c r="Q13" i="4" s="1"/>
  <c r="B13" i="4" s="1"/>
  <c r="C13" i="4" s="1"/>
  <c r="D13" i="4" s="1"/>
  <c r="J13" i="4"/>
  <c r="I13" i="4"/>
  <c r="E13" i="4"/>
  <c r="P12" i="4"/>
  <c r="Q12" i="4" s="1"/>
  <c r="B12" i="4" s="1"/>
  <c r="C12" i="4" s="1"/>
  <c r="D12" i="4" s="1"/>
  <c r="J12" i="4"/>
  <c r="I12" i="4"/>
  <c r="E12" i="4"/>
  <c r="P11" i="4"/>
  <c r="Q11" i="4" s="1"/>
  <c r="B11" i="4" s="1"/>
  <c r="C11" i="4" s="1"/>
  <c r="D11" i="4" s="1"/>
  <c r="J11" i="4"/>
  <c r="I11" i="4"/>
  <c r="E11" i="4"/>
  <c r="P10" i="4"/>
  <c r="Q10" i="4" s="1"/>
  <c r="B10" i="4" s="1"/>
  <c r="C10" i="4" s="1"/>
  <c r="D10" i="4" s="1"/>
  <c r="J10" i="4"/>
  <c r="I10" i="4"/>
  <c r="E10" i="4"/>
  <c r="P9" i="4"/>
  <c r="Q9" i="4" s="1"/>
  <c r="B9" i="4" s="1"/>
  <c r="C9" i="4" s="1"/>
  <c r="D9" i="4" s="1"/>
  <c r="J9" i="4"/>
  <c r="I9" i="4"/>
  <c r="E9" i="4"/>
  <c r="P8" i="4"/>
  <c r="Q8" i="4" s="1"/>
  <c r="B8" i="4" s="1"/>
  <c r="C8" i="4" s="1"/>
  <c r="D8" i="4" s="1"/>
  <c r="J8" i="4"/>
  <c r="I8" i="4"/>
  <c r="E8" i="4"/>
  <c r="P7" i="4"/>
  <c r="Q7" i="4" s="1"/>
  <c r="B7" i="4" s="1"/>
  <c r="C7" i="4" s="1"/>
  <c r="D7" i="4" s="1"/>
  <c r="J7" i="4"/>
  <c r="I7" i="4"/>
  <c r="E7" i="4"/>
  <c r="P6" i="4"/>
  <c r="Q6" i="4" s="1"/>
  <c r="B6" i="4" s="1"/>
  <c r="C6" i="4" s="1"/>
  <c r="D6" i="4" s="1"/>
  <c r="J6" i="4"/>
  <c r="I6" i="4"/>
  <c r="E6" i="4"/>
  <c r="P5" i="4"/>
  <c r="Q5" i="4" s="1"/>
  <c r="B5" i="4" s="1"/>
  <c r="C5" i="4" s="1"/>
  <c r="D5" i="4" s="1"/>
  <c r="J5" i="4"/>
  <c r="I5" i="4"/>
  <c r="E5" i="4"/>
  <c r="Q4" i="4"/>
  <c r="B4" i="4" s="1"/>
  <c r="C4" i="4" s="1"/>
  <c r="D4" i="4" s="1"/>
  <c r="J4" i="4"/>
  <c r="I4" i="4"/>
  <c r="E4" i="4"/>
  <c r="Q3" i="4"/>
  <c r="B3" i="4" s="1"/>
  <c r="C3" i="4" s="1"/>
  <c r="D3" i="4" s="1"/>
  <c r="J3" i="4"/>
  <c r="I3" i="4"/>
  <c r="E3" i="4"/>
  <c r="B2" i="4"/>
  <c r="C2" i="4" s="1"/>
  <c r="D2" i="4" s="1"/>
  <c r="J2" i="4"/>
  <c r="I2" i="4"/>
  <c r="E2" i="4"/>
  <c r="C7" i="25" l="1"/>
  <c r="C8" i="25" s="1"/>
  <c r="C9" i="25" s="1"/>
  <c r="E9" i="25" s="1"/>
  <c r="E5" i="25"/>
  <c r="C19" i="25"/>
  <c r="C21" i="25" s="1"/>
  <c r="E21" i="25" s="1"/>
  <c r="H3" i="4"/>
  <c r="G5" i="4"/>
  <c r="G7" i="4"/>
  <c r="G9" i="4"/>
  <c r="G11" i="4"/>
  <c r="G13" i="4"/>
  <c r="G15" i="4"/>
  <c r="G2" i="4"/>
  <c r="H4" i="4"/>
  <c r="H6" i="4"/>
  <c r="H8" i="4"/>
  <c r="G10" i="4"/>
  <c r="G12" i="4"/>
  <c r="G14" i="4"/>
  <c r="G3" i="4"/>
  <c r="G4" i="4"/>
  <c r="G6" i="4"/>
  <c r="G8" i="4"/>
  <c r="F2" i="4"/>
  <c r="H2" i="4"/>
  <c r="F3" i="4"/>
  <c r="F4" i="4"/>
  <c r="F5" i="4"/>
  <c r="H5" i="4"/>
  <c r="F6" i="4"/>
  <c r="F7" i="4"/>
  <c r="H7" i="4"/>
  <c r="F8" i="4"/>
  <c r="F9" i="4"/>
  <c r="H9" i="4"/>
  <c r="F10" i="4"/>
  <c r="H10" i="4"/>
  <c r="F11" i="4"/>
  <c r="H11" i="4"/>
  <c r="F12" i="4"/>
  <c r="H12" i="4"/>
  <c r="F13" i="4"/>
  <c r="H13" i="4"/>
  <c r="F14" i="4"/>
  <c r="H14" i="4"/>
  <c r="F15" i="4"/>
  <c r="H15" i="4"/>
  <c r="N15" i="24"/>
  <c r="N14" i="24"/>
  <c r="N13" i="24"/>
  <c r="N12" i="24"/>
  <c r="P16" i="4"/>
  <c r="Q16" i="4" s="1"/>
  <c r="B16" i="4" s="1"/>
  <c r="C16" i="4" s="1"/>
  <c r="D16" i="4" s="1"/>
  <c r="J16" i="4"/>
  <c r="I16" i="4"/>
  <c r="E16" i="4"/>
  <c r="H24" i="4"/>
  <c r="G26" i="4"/>
  <c r="G28" i="4" s="1"/>
  <c r="H16" i="4" l="1"/>
  <c r="F16" i="4"/>
  <c r="G16" i="4"/>
  <c r="H26" i="4"/>
  <c r="G27" i="4"/>
  <c r="F30" i="24" l="1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H19" i="24"/>
  <c r="F19" i="24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N16" i="24" s="1"/>
  <c r="N17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I10" i="24" l="1"/>
  <c r="I20" i="24"/>
  <c r="I22" i="24"/>
  <c r="I19" i="24"/>
  <c r="I29" i="24"/>
  <c r="I21" i="24"/>
  <c r="I30" i="24"/>
  <c r="I17" i="24"/>
  <c r="I12" i="24"/>
  <c r="I13" i="24"/>
  <c r="I15" i="24"/>
  <c r="I5" i="24"/>
  <c r="I4" i="24"/>
  <c r="I2" i="24"/>
  <c r="J2" i="24" s="1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5" i="23" l="1"/>
  <c r="C20" i="23"/>
  <c r="C21" i="23"/>
  <c r="P20" i="4" l="1"/>
  <c r="Q20" i="4" s="1"/>
  <c r="J20" i="4"/>
  <c r="I20" i="4"/>
  <c r="E20" i="4"/>
  <c r="P19" i="4"/>
  <c r="Q19" i="4" s="1"/>
  <c r="J19" i="4"/>
  <c r="I19" i="4"/>
  <c r="E19" i="4"/>
  <c r="P18" i="4"/>
  <c r="Q18" i="4" s="1"/>
  <c r="J18" i="4"/>
  <c r="I18" i="4"/>
  <c r="E18" i="4"/>
  <c r="P17" i="4"/>
  <c r="Q17" i="4" s="1"/>
  <c r="J17" i="4"/>
  <c r="I17" i="4"/>
  <c r="E17" i="4"/>
  <c r="B17" i="4" l="1"/>
  <c r="B19" i="4"/>
  <c r="B18" i="4"/>
  <c r="B20" i="4"/>
  <c r="C20" i="4" l="1"/>
  <c r="G20" i="4" s="1"/>
  <c r="F20" i="4"/>
  <c r="C19" i="4"/>
  <c r="G19" i="4" s="1"/>
  <c r="F19" i="4"/>
  <c r="C18" i="4"/>
  <c r="G18" i="4" s="1"/>
  <c r="F18" i="4"/>
  <c r="C17" i="4"/>
  <c r="G17" i="4" s="1"/>
  <c r="F17" i="4"/>
  <c r="D20" i="4"/>
  <c r="H20" i="4" s="1"/>
  <c r="D19" i="4"/>
  <c r="H19" i="4" s="1"/>
  <c r="D17" i="4" l="1"/>
  <c r="H17" i="4" s="1"/>
  <c r="D18" i="4"/>
  <c r="H18" i="4" s="1"/>
</calcChain>
</file>

<file path=xl/sharedStrings.xml><?xml version="1.0" encoding="utf-8"?>
<sst xmlns="http://schemas.openxmlformats.org/spreadsheetml/2006/main" count="127" uniqueCount="85">
  <si>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</si>
  <si>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</si>
  <si>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</si>
  <si>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</si>
  <si>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</si>
  <si>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</si>
  <si>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</si>
  <si>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</si>
  <si>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</si>
  <si>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</si>
  <si>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</si>
  <si>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</si>
  <si>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</si>
  <si>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</si>
  <si>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</si>
  <si>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</si>
  <si>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</si>
  <si>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</si>
  <si>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</si>
  <si>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</si>
  <si>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</si>
  <si>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</si>
  <si>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</si>
  <si>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</si>
  <si>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</si>
  <si>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</si>
  <si>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</si>
  <si>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</si>
  <si>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</si>
  <si>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</si>
  <si>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</si>
  <si>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</si>
  <si>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</si>
  <si>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</si>
  <si>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</si>
  <si>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</si>
  <si>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</si>
  <si>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</si>
  <si>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</si>
  <si>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</si>
  <si>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</si>
  <si>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</si>
  <si>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</si>
  <si>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</si>
  <si>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</si>
  <si>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</si>
  <si>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</si>
  <si>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</si>
  <si>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</si>
  <si>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</si>
  <si>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</si>
  <si>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</si>
  <si>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</si>
  <si>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</si>
  <si>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</si>
  <si>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</si>
  <si>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</si>
  <si>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</si>
  <si>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</si>
  <si>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</si>
  <si>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</si>
  <si>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</si>
  <si>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</si>
  <si>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</si>
  <si>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</si>
  <si>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</si>
  <si>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</si>
  <si>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</si>
  <si>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</si>
  <si>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</si>
  <si>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</si>
  <si>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</si>
  <si>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</si>
  <si>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</si>
  <si>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</si>
  <si>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>Rate on</t>
  </si>
  <si>
    <t>Commercial (5% Add for floorise)</t>
  </si>
  <si>
    <t>Increased 10% for Floorise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</si>
  <si>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</si>
  <si>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</si>
  <si>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</si>
  <si>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</si>
  <si>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</si>
  <si>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23.11.2023</t>
  </si>
  <si>
    <t>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</si>
</sst>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164" fontId="7" fillId="0" borderId="0" xfId="0" applyNumberFormat="1" applyFont="1"/>
    <xf numFmtId="0" fontId="3" fillId="0" borderId="4" xfId="0" applyFont="1" applyBorder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0" fillId="2" borderId="0" xfId="1" applyFont="1" applyFill="1"/>
    <xf numFmtId="164" fontId="2" fillId="0" borderId="8" xfId="1" applyFont="1" applyBorder="1"/>
    <xf numFmtId="0" fontId="2" fillId="0" borderId="4" xfId="0" applyFont="1" applyBorder="1"/>
    <xf numFmtId="164" fontId="2" fillId="0" borderId="0" xfId="1" applyFont="1" applyBorder="1"/>
    <xf numFmtId="0" fontId="10" fillId="0" borderId="8" xfId="0" applyFont="1" applyBorder="1" applyAlignment="1">
      <alignment horizontal="center"/>
    </xf>
    <xf numFmtId="0" fontId="0" fillId="2" borderId="4" xfId="0" applyNumberFormat="1" applyFill="1" applyBorder="1"/>
    <xf numFmtId="0" fontId="6" fillId="2" borderId="0" xfId="1" applyNumberFormat="1" applyFont="1" applyFill="1" applyBorder="1"/>
    <xf numFmtId="0" fontId="7" fillId="2" borderId="0" xfId="1" applyNumberFormat="1" applyFont="1" applyFill="1" applyBorder="1"/>
    <xf numFmtId="0" fontId="0" fillId="0" borderId="0" xfId="0" applyNumberFormat="1"/>
    <xf numFmtId="0" fontId="6" fillId="0" borderId="0" xfId="0" applyNumberFormat="1" applyFont="1"/>
    <xf numFmtId="0" fontId="7" fillId="0" borderId="0" xfId="0" applyNumberFormat="1" applyFont="1"/>
    <xf numFmtId="0" fontId="0" fillId="2" borderId="0" xfId="0" applyNumberFormat="1" applyFill="1"/>
    <xf numFmtId="0" fontId="7" fillId="2" borderId="0" xfId="0" applyNumberFormat="1" applyFont="1" applyFill="1"/>
    <xf numFmtId="0" fontId="2" fillId="0" borderId="4" xfId="0" applyNumberFormat="1" applyFont="1" applyBorder="1"/>
    <xf numFmtId="0" fontId="2" fillId="0" borderId="0" xfId="0" applyNumberFormat="1" applyFont="1"/>
    <xf numFmtId="0" fontId="1" fillId="2" borderId="0" xfId="0" applyFont="1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458880</xdr:colOff>
      <xdr:row>31</xdr:row>
      <xdr:rowOff>181825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F7D745-E0EF-4B61-BFE2-9ACA1DF85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41280" cy="6087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20</xdr:col>
      <xdr:colOff>354176</xdr:colOff>
      <xdr:row>66</xdr:row>
      <xdr:rowOff>77061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ED4D639-D75B-4A81-A4FD-3DEE96363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210300"/>
          <a:ext cx="12546176" cy="6173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268354</xdr:colOff>
      <xdr:row>32</xdr:row>
      <xdr:rowOff>29430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270819-F63D-455F-9034-346D617A9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50754" cy="61254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YAM\Downloads\Summary%20New=AM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eciation"/>
      <sheetName val="Site Measurement"/>
      <sheetName val="Calculation"/>
      <sheetName val="22-23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</sheetNames>
    <sheetDataSet>
      <sheetData sheetId="0"/>
      <sheetData sheetId="1"/>
      <sheetData sheetId="2">
        <row r="7">
          <cell r="D7">
            <v>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21"/>
  <sheetViews>
    <sheetView topLeftCell="A9"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9" t="s">
        <v>76</v>
      </c>
      <c r="C3" s="50">
        <f>374860*0.85</f>
        <v>318631</v>
      </c>
      <c r="D3" s="39"/>
      <c r="E3" s="39"/>
      <c r="F3" s="39"/>
      <c r="H3" s="53" t="s">
        <v>37</v>
      </c>
      <c r="I3" s="53"/>
      <c r="J3" s="53" t="s">
        <v>38</v>
      </c>
      <c r="K3" s="53" t="s">
        <v>39</v>
      </c>
      <c r="L3" s="53" t="s">
        <v>40</v>
      </c>
    </row>
    <row r="4" spans="2:12" x14ac:dyDescent="0.25">
      <c r="B4" s="39" t="s">
        <v>77</v>
      </c>
      <c r="C4" s="50">
        <f>C3*10%</f>
        <v>31863.100000000002</v>
      </c>
      <c r="D4" s="39"/>
      <c r="E4" s="39"/>
      <c r="F4" s="39"/>
      <c r="H4" s="54" t="s">
        <v>41</v>
      </c>
      <c r="I4" s="39" t="s">
        <v>42</v>
      </c>
      <c r="J4" s="39" t="s">
        <v>43</v>
      </c>
      <c r="K4" s="39">
        <v>2554.8123374210331</v>
      </c>
      <c r="L4" s="39">
        <v>2248.2348569305091</v>
      </c>
    </row>
    <row r="5" spans="2:12" x14ac:dyDescent="0.25">
      <c r="B5" s="39" t="s">
        <v>78</v>
      </c>
      <c r="C5" s="55">
        <f>C3+C4</f>
        <v>350494.1</v>
      </c>
      <c r="D5" s="56" t="s">
        <v>62</v>
      </c>
      <c r="E5" s="57">
        <f>C5/10.764</f>
        <v>32561.696395392046</v>
      </c>
      <c r="F5" s="56" t="s">
        <v>63</v>
      </c>
      <c r="H5" s="58" t="s">
        <v>44</v>
      </c>
      <c r="I5" s="54">
        <v>0.95</v>
      </c>
      <c r="J5" s="39"/>
      <c r="K5" s="39" t="s">
        <v>45</v>
      </c>
      <c r="L5" s="39" t="s">
        <v>42</v>
      </c>
    </row>
    <row r="6" spans="2:12" x14ac:dyDescent="0.25">
      <c r="B6" s="39" t="s">
        <v>79</v>
      </c>
      <c r="C6" s="50">
        <v>29400</v>
      </c>
      <c r="D6" s="39"/>
      <c r="E6" s="39"/>
      <c r="F6" s="39"/>
      <c r="H6" s="59" t="s">
        <v>46</v>
      </c>
      <c r="I6" s="54">
        <v>0.9</v>
      </c>
      <c r="J6" s="39" t="s">
        <v>47</v>
      </c>
      <c r="K6" s="39" t="s">
        <v>48</v>
      </c>
      <c r="L6" s="39" t="s">
        <v>49</v>
      </c>
    </row>
    <row r="7" spans="2:12" x14ac:dyDescent="0.25">
      <c r="B7" s="39" t="s">
        <v>80</v>
      </c>
      <c r="C7" s="50">
        <f>C5-C6</f>
        <v>321094.09999999998</v>
      </c>
      <c r="D7" s="39"/>
      <c r="E7" s="39"/>
      <c r="F7" s="39"/>
      <c r="H7" s="58" t="s">
        <v>50</v>
      </c>
      <c r="I7" s="54">
        <v>0.8</v>
      </c>
      <c r="J7" s="39"/>
      <c r="K7" s="58" t="s">
        <v>46</v>
      </c>
      <c r="L7" s="54">
        <v>0.05</v>
      </c>
    </row>
    <row r="8" spans="2:12" ht="30" x14ac:dyDescent="0.25">
      <c r="B8" s="60" t="s">
        <v>81</v>
      </c>
      <c r="C8" s="50">
        <f>C7*D13%</f>
        <v>272929.98499999999</v>
      </c>
      <c r="D8" s="39"/>
      <c r="E8" s="39"/>
      <c r="F8" s="39"/>
      <c r="H8" s="58" t="s">
        <v>51</v>
      </c>
      <c r="I8" s="54">
        <v>0.7</v>
      </c>
      <c r="J8" s="39"/>
      <c r="K8" s="61" t="s">
        <v>52</v>
      </c>
      <c r="L8" s="54">
        <v>0.1</v>
      </c>
    </row>
    <row r="9" spans="2:12" x14ac:dyDescent="0.25">
      <c r="B9" s="39" t="s">
        <v>82</v>
      </c>
      <c r="C9" s="55">
        <f>C6+C8</f>
        <v>302329.98499999999</v>
      </c>
      <c r="D9" s="56" t="s">
        <v>62</v>
      </c>
      <c r="E9" s="57">
        <f>C9/10.764</f>
        <v>28087.140932738759</v>
      </c>
      <c r="F9" s="56" t="s">
        <v>63</v>
      </c>
      <c r="H9" s="58" t="s">
        <v>53</v>
      </c>
      <c r="I9" s="54">
        <v>0.6</v>
      </c>
      <c r="J9" s="39"/>
      <c r="K9" s="39" t="s">
        <v>54</v>
      </c>
      <c r="L9" s="54">
        <v>0.15</v>
      </c>
    </row>
    <row r="10" spans="2:12" x14ac:dyDescent="0.25">
      <c r="C10" s="62"/>
      <c r="H10" s="39" t="s">
        <v>55</v>
      </c>
      <c r="I10" s="54">
        <v>0.5</v>
      </c>
      <c r="J10" s="39"/>
      <c r="K10" s="39" t="s">
        <v>56</v>
      </c>
      <c r="L10" s="54">
        <v>0.2</v>
      </c>
    </row>
    <row r="11" spans="2:12" x14ac:dyDescent="0.25">
      <c r="B11" s="45" t="s">
        <v>68</v>
      </c>
      <c r="C11" s="64">
        <f>[1]Calculation!D7</f>
        <v>2023</v>
      </c>
      <c r="H11" s="39" t="s">
        <v>57</v>
      </c>
      <c r="I11" s="54">
        <v>0.4</v>
      </c>
      <c r="J11" s="39"/>
      <c r="K11" s="39"/>
      <c r="L11" s="39"/>
    </row>
    <row r="12" spans="2:12" x14ac:dyDescent="0.25">
      <c r="B12" s="45" t="s">
        <v>69</v>
      </c>
      <c r="C12" s="64">
        <f>Calculation!D8</f>
        <v>2008</v>
      </c>
      <c r="D12" s="63">
        <v>100</v>
      </c>
      <c r="H12" s="39" t="s">
        <v>58</v>
      </c>
      <c r="I12" s="54">
        <v>0.3</v>
      </c>
      <c r="J12" s="39"/>
      <c r="K12" s="39"/>
      <c r="L12" s="39"/>
    </row>
    <row r="13" spans="2:12" x14ac:dyDescent="0.25">
      <c r="B13" s="45" t="s">
        <v>70</v>
      </c>
      <c r="C13" s="64">
        <f>C11-C12</f>
        <v>15</v>
      </c>
      <c r="D13" s="63">
        <f>D12-C13</f>
        <v>85</v>
      </c>
    </row>
    <row r="15" spans="2:12" x14ac:dyDescent="0.25">
      <c r="B15" s="39" t="s">
        <v>59</v>
      </c>
      <c r="C15" s="50">
        <v>93700</v>
      </c>
      <c r="D15" s="39"/>
      <c r="E15" s="39"/>
      <c r="F15" s="39"/>
    </row>
    <row r="16" spans="2:12" x14ac:dyDescent="0.25">
      <c r="B16" s="39" t="s">
        <v>60</v>
      </c>
      <c r="C16" s="50">
        <f>C15*5%</f>
        <v>4685</v>
      </c>
      <c r="D16" s="39"/>
      <c r="E16" s="39"/>
      <c r="F16" s="39"/>
    </row>
    <row r="17" spans="2:6" x14ac:dyDescent="0.25">
      <c r="B17" s="39" t="s">
        <v>61</v>
      </c>
      <c r="C17" s="55">
        <f>C15+C16</f>
        <v>98385</v>
      </c>
      <c r="D17" s="56" t="s">
        <v>62</v>
      </c>
      <c r="E17" s="57">
        <f>C17/10.764</f>
        <v>9140.1895206243044</v>
      </c>
      <c r="F17" s="56" t="s">
        <v>63</v>
      </c>
    </row>
    <row r="18" spans="2:6" x14ac:dyDescent="0.25">
      <c r="B18" s="39" t="s">
        <v>65</v>
      </c>
      <c r="C18" s="50">
        <v>26620</v>
      </c>
      <c r="D18" s="39"/>
      <c r="E18" s="39"/>
      <c r="F18" s="39"/>
    </row>
    <row r="19" spans="2:6" x14ac:dyDescent="0.25">
      <c r="B19" s="39" t="s">
        <v>66</v>
      </c>
      <c r="C19" s="50">
        <f>C17-C18</f>
        <v>71765</v>
      </c>
      <c r="D19" s="39"/>
      <c r="E19" s="39"/>
      <c r="F19" s="39"/>
    </row>
    <row r="20" spans="2:6" ht="45" x14ac:dyDescent="0.25">
      <c r="B20" s="60" t="s">
        <v>67</v>
      </c>
      <c r="C20" s="50">
        <f>C18*80%</f>
        <v>21296</v>
      </c>
      <c r="D20" s="39"/>
      <c r="E20" s="39"/>
      <c r="F20" s="39"/>
    </row>
    <row r="21" spans="2:6" x14ac:dyDescent="0.25">
      <c r="B21" s="39" t="s">
        <v>64</v>
      </c>
      <c r="C21" s="55">
        <f>C19+C20</f>
        <v>93061</v>
      </c>
      <c r="D21" s="56" t="s">
        <v>62</v>
      </c>
      <c r="E21" s="57">
        <f>C21/10.764</f>
        <v>8645.5778520995918</v>
      </c>
      <c r="F21" s="56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topLeftCell="E1" workbookViewId="0">
      <selection activeCell="L4" sqref="L4:M22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6" t="s">
        <v>29</v>
      </c>
      <c r="B1" s="36" t="s">
        <v>30</v>
      </c>
      <c r="C1" s="36" t="s">
        <v>31</v>
      </c>
      <c r="D1" s="36" t="s">
        <v>30</v>
      </c>
      <c r="E1" s="37" t="s">
        <v>32</v>
      </c>
      <c r="F1" s="37" t="s">
        <v>33</v>
      </c>
      <c r="G1" s="37" t="s">
        <v>34</v>
      </c>
      <c r="H1" s="37" t="s">
        <v>34</v>
      </c>
      <c r="I1" s="38" t="s">
        <v>35</v>
      </c>
      <c r="J1" s="38" t="s">
        <v>36</v>
      </c>
      <c r="K1" s="69"/>
      <c r="L1" s="69"/>
      <c r="M1" s="69"/>
      <c r="N1" s="69"/>
      <c r="O1" s="69"/>
      <c r="P1" s="69"/>
      <c r="Q1" s="69"/>
      <c r="R1" s="69"/>
    </row>
    <row r="2" spans="1:23" ht="16.5" x14ac:dyDescent="0.3">
      <c r="A2" s="36">
        <v>0</v>
      </c>
      <c r="B2" s="36">
        <v>0</v>
      </c>
      <c r="C2" s="36">
        <v>0</v>
      </c>
      <c r="D2" s="36">
        <v>0</v>
      </c>
      <c r="E2" s="37">
        <f t="shared" ref="E2:I23" si="0">B2/12</f>
        <v>0</v>
      </c>
      <c r="F2" s="37">
        <f t="shared" ref="F2:F30" si="1">D2/12</f>
        <v>0</v>
      </c>
      <c r="G2" s="37">
        <f t="shared" ref="G2:G30" si="2">A2+E2</f>
        <v>0</v>
      </c>
      <c r="H2" s="37">
        <f t="shared" ref="H2:H30" si="3">C2+F2</f>
        <v>0</v>
      </c>
      <c r="I2" s="38">
        <f t="shared" ref="I2:I22" si="4">G2*H2</f>
        <v>0</v>
      </c>
      <c r="J2" s="38">
        <f>I2</f>
        <v>0</v>
      </c>
      <c r="K2" s="39"/>
      <c r="L2" s="39"/>
      <c r="M2" s="39"/>
      <c r="N2" s="40"/>
      <c r="O2" s="39"/>
      <c r="P2" s="39"/>
      <c r="Q2" s="39"/>
      <c r="R2" s="39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6">
        <v>0</v>
      </c>
      <c r="B3" s="36">
        <v>0</v>
      </c>
      <c r="C3" s="36">
        <v>0</v>
      </c>
      <c r="D3" s="36">
        <v>0</v>
      </c>
      <c r="E3" s="37">
        <f t="shared" si="0"/>
        <v>0</v>
      </c>
      <c r="F3" s="37">
        <f t="shared" si="1"/>
        <v>0</v>
      </c>
      <c r="G3" s="37">
        <f t="shared" si="2"/>
        <v>0</v>
      </c>
      <c r="H3" s="37">
        <f t="shared" si="3"/>
        <v>0</v>
      </c>
      <c r="I3" s="38">
        <f t="shared" si="4"/>
        <v>0</v>
      </c>
      <c r="J3" s="38">
        <f>J2+I3</f>
        <v>0</v>
      </c>
      <c r="K3" s="39"/>
      <c r="L3" s="39"/>
      <c r="M3" s="39"/>
      <c r="N3" s="40"/>
      <c r="O3" s="39"/>
      <c r="P3" s="39"/>
      <c r="Q3" s="39"/>
      <c r="R3" s="39"/>
      <c r="S3" s="34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6">
        <v>0</v>
      </c>
      <c r="B4" s="36">
        <v>0</v>
      </c>
      <c r="C4" s="36">
        <v>0</v>
      </c>
      <c r="D4" s="36">
        <v>0</v>
      </c>
      <c r="E4" s="37">
        <f t="shared" si="0"/>
        <v>0</v>
      </c>
      <c r="F4" s="37">
        <f t="shared" si="1"/>
        <v>0</v>
      </c>
      <c r="G4" s="37">
        <f t="shared" si="2"/>
        <v>0</v>
      </c>
      <c r="H4" s="37">
        <f t="shared" si="3"/>
        <v>0</v>
      </c>
      <c r="I4" s="38">
        <f t="shared" si="4"/>
        <v>0</v>
      </c>
      <c r="J4" s="38">
        <f t="shared" ref="J4:J30" si="5">J3+I4</f>
        <v>0</v>
      </c>
      <c r="K4" s="39"/>
      <c r="L4" s="39"/>
      <c r="M4" s="39"/>
      <c r="N4" s="39"/>
      <c r="O4" s="39"/>
      <c r="P4" s="39"/>
      <c r="Q4" s="39"/>
      <c r="R4" s="39"/>
      <c r="S4" s="41" t="s">
        <v>44</v>
      </c>
      <c r="T4" s="34">
        <v>0.95</v>
      </c>
      <c r="V4" t="s">
        <v>45</v>
      </c>
      <c r="W4" t="s">
        <v>42</v>
      </c>
    </row>
    <row r="5" spans="1:23" ht="16.5" x14ac:dyDescent="0.3">
      <c r="A5" s="36">
        <v>0</v>
      </c>
      <c r="B5" s="36">
        <v>0</v>
      </c>
      <c r="C5" s="36">
        <v>0</v>
      </c>
      <c r="D5" s="36">
        <v>0</v>
      </c>
      <c r="E5" s="37">
        <f t="shared" si="0"/>
        <v>0</v>
      </c>
      <c r="F5" s="37">
        <f t="shared" si="1"/>
        <v>0</v>
      </c>
      <c r="G5" s="37">
        <f t="shared" si="2"/>
        <v>0</v>
      </c>
      <c r="H5" s="37">
        <f t="shared" si="3"/>
        <v>0</v>
      </c>
      <c r="I5" s="38">
        <f t="shared" si="4"/>
        <v>0</v>
      </c>
      <c r="J5" s="38">
        <f t="shared" si="5"/>
        <v>0</v>
      </c>
      <c r="K5" s="39"/>
      <c r="L5" s="39"/>
      <c r="M5" s="39"/>
      <c r="N5" s="39">
        <f t="shared" ref="N5:N15" si="6">L5*M5</f>
        <v>0</v>
      </c>
      <c r="O5" s="39"/>
      <c r="P5" s="39"/>
      <c r="Q5" s="39"/>
      <c r="R5" s="40"/>
      <c r="S5" s="42" t="s">
        <v>46</v>
      </c>
      <c r="T5" s="34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6">
        <v>0</v>
      </c>
      <c r="B6" s="36">
        <v>0</v>
      </c>
      <c r="C6" s="36">
        <v>0</v>
      </c>
      <c r="D6" s="36">
        <v>0</v>
      </c>
      <c r="E6" s="37">
        <f t="shared" si="0"/>
        <v>0</v>
      </c>
      <c r="F6" s="37">
        <f t="shared" si="1"/>
        <v>0</v>
      </c>
      <c r="G6" s="37">
        <f t="shared" si="2"/>
        <v>0</v>
      </c>
      <c r="H6" s="37">
        <f t="shared" si="3"/>
        <v>0</v>
      </c>
      <c r="I6" s="38">
        <f t="shared" si="4"/>
        <v>0</v>
      </c>
      <c r="J6" s="38">
        <f t="shared" si="5"/>
        <v>0</v>
      </c>
      <c r="K6" s="39"/>
      <c r="L6" s="39"/>
      <c r="M6" s="39"/>
      <c r="N6" s="39">
        <f t="shared" si="6"/>
        <v>0</v>
      </c>
      <c r="O6" s="39"/>
      <c r="P6" s="39"/>
      <c r="Q6" s="39"/>
      <c r="R6" s="40"/>
      <c r="S6" s="41" t="s">
        <v>50</v>
      </c>
      <c r="T6" s="34">
        <v>0.8</v>
      </c>
      <c r="V6" s="41" t="s">
        <v>46</v>
      </c>
      <c r="W6" s="34">
        <v>0.05</v>
      </c>
    </row>
    <row r="7" spans="1:23" ht="16.5" x14ac:dyDescent="0.3">
      <c r="A7" s="36">
        <v>0</v>
      </c>
      <c r="B7" s="36">
        <v>0</v>
      </c>
      <c r="C7" s="36">
        <v>0</v>
      </c>
      <c r="D7" s="36">
        <v>0</v>
      </c>
      <c r="E7" s="37">
        <f t="shared" si="0"/>
        <v>0</v>
      </c>
      <c r="F7" s="37">
        <f t="shared" si="1"/>
        <v>0</v>
      </c>
      <c r="G7" s="37">
        <f t="shared" si="2"/>
        <v>0</v>
      </c>
      <c r="H7" s="37">
        <f t="shared" si="3"/>
        <v>0</v>
      </c>
      <c r="I7" s="38">
        <f t="shared" si="4"/>
        <v>0</v>
      </c>
      <c r="J7" s="38">
        <f t="shared" si="5"/>
        <v>0</v>
      </c>
      <c r="K7" s="39"/>
      <c r="L7" s="39"/>
      <c r="M7" s="39"/>
      <c r="N7" s="39">
        <f t="shared" si="6"/>
        <v>0</v>
      </c>
      <c r="O7" s="39"/>
      <c r="P7" s="39"/>
      <c r="Q7" s="39"/>
      <c r="R7" s="40"/>
      <c r="S7" s="41" t="s">
        <v>51</v>
      </c>
      <c r="T7" s="34">
        <v>0.7</v>
      </c>
      <c r="V7" s="43" t="s">
        <v>52</v>
      </c>
      <c r="W7" s="34">
        <v>0.1</v>
      </c>
    </row>
    <row r="8" spans="1:23" ht="16.5" x14ac:dyDescent="0.3">
      <c r="A8" s="36">
        <v>0</v>
      </c>
      <c r="B8" s="36">
        <v>0</v>
      </c>
      <c r="C8" s="36">
        <v>0</v>
      </c>
      <c r="D8" s="36">
        <v>0</v>
      </c>
      <c r="E8" s="37">
        <f t="shared" si="0"/>
        <v>0</v>
      </c>
      <c r="F8" s="37">
        <f t="shared" si="1"/>
        <v>0</v>
      </c>
      <c r="G8" s="37">
        <f t="shared" si="2"/>
        <v>0</v>
      </c>
      <c r="H8" s="37">
        <f t="shared" si="3"/>
        <v>0</v>
      </c>
      <c r="I8" s="38">
        <f t="shared" si="4"/>
        <v>0</v>
      </c>
      <c r="J8" s="38">
        <f t="shared" si="5"/>
        <v>0</v>
      </c>
      <c r="K8" s="39"/>
      <c r="L8" s="39"/>
      <c r="M8" s="39"/>
      <c r="N8" s="39">
        <f t="shared" si="6"/>
        <v>0</v>
      </c>
      <c r="O8" s="39"/>
      <c r="P8" s="39"/>
      <c r="Q8" s="39"/>
      <c r="R8" s="40"/>
      <c r="S8" s="41" t="s">
        <v>53</v>
      </c>
      <c r="T8" s="34">
        <v>0.6</v>
      </c>
      <c r="V8" t="s">
        <v>54</v>
      </c>
      <c r="W8" s="34">
        <v>0.15</v>
      </c>
    </row>
    <row r="9" spans="1:23" ht="16.5" x14ac:dyDescent="0.3">
      <c r="A9" s="36">
        <v>0</v>
      </c>
      <c r="B9" s="36">
        <v>0</v>
      </c>
      <c r="C9" s="36">
        <v>0</v>
      </c>
      <c r="D9" s="36">
        <v>0</v>
      </c>
      <c r="E9" s="37">
        <f t="shared" si="0"/>
        <v>0</v>
      </c>
      <c r="F9" s="37">
        <f t="shared" si="1"/>
        <v>0</v>
      </c>
      <c r="G9" s="37">
        <f t="shared" si="2"/>
        <v>0</v>
      </c>
      <c r="H9" s="37">
        <f t="shared" si="3"/>
        <v>0</v>
      </c>
      <c r="I9" s="38">
        <f t="shared" si="4"/>
        <v>0</v>
      </c>
      <c r="J9" s="38">
        <f t="shared" si="5"/>
        <v>0</v>
      </c>
      <c r="K9" s="39"/>
      <c r="L9" s="39"/>
      <c r="M9" s="39"/>
      <c r="N9" s="39">
        <f t="shared" si="6"/>
        <v>0</v>
      </c>
      <c r="O9" s="39"/>
      <c r="P9" s="39"/>
      <c r="Q9" s="39"/>
      <c r="R9" s="40"/>
      <c r="S9" t="s">
        <v>55</v>
      </c>
      <c r="T9" s="34">
        <v>0.5</v>
      </c>
      <c r="V9" t="s">
        <v>56</v>
      </c>
      <c r="W9" s="34">
        <v>0.2</v>
      </c>
    </row>
    <row r="10" spans="1:23" ht="16.5" x14ac:dyDescent="0.3">
      <c r="A10" s="36">
        <v>0</v>
      </c>
      <c r="B10" s="36">
        <v>0</v>
      </c>
      <c r="C10" s="36">
        <v>0</v>
      </c>
      <c r="D10" s="36">
        <v>0</v>
      </c>
      <c r="E10" s="37">
        <f t="shared" si="0"/>
        <v>0</v>
      </c>
      <c r="F10" s="37">
        <f t="shared" si="1"/>
        <v>0</v>
      </c>
      <c r="G10" s="37">
        <f t="shared" si="2"/>
        <v>0</v>
      </c>
      <c r="H10" s="37">
        <f t="shared" si="3"/>
        <v>0</v>
      </c>
      <c r="I10" s="38">
        <f t="shared" si="4"/>
        <v>0</v>
      </c>
      <c r="J10" s="38">
        <f t="shared" si="5"/>
        <v>0</v>
      </c>
      <c r="K10" s="39"/>
      <c r="L10" s="39"/>
      <c r="M10" s="39"/>
      <c r="N10" s="39">
        <f t="shared" si="6"/>
        <v>0</v>
      </c>
      <c r="O10" s="39"/>
      <c r="P10" s="39"/>
      <c r="Q10" s="39"/>
      <c r="R10" s="40"/>
      <c r="S10" t="s">
        <v>57</v>
      </c>
      <c r="T10" s="34">
        <v>0.4</v>
      </c>
    </row>
    <row r="11" spans="1:23" ht="16.5" x14ac:dyDescent="0.3">
      <c r="A11" s="36">
        <v>0</v>
      </c>
      <c r="B11" s="36">
        <v>0</v>
      </c>
      <c r="C11" s="36">
        <v>0</v>
      </c>
      <c r="D11" s="36">
        <v>0</v>
      </c>
      <c r="E11" s="37">
        <f t="shared" si="0"/>
        <v>0</v>
      </c>
      <c r="F11" s="37">
        <f t="shared" si="1"/>
        <v>0</v>
      </c>
      <c r="G11" s="37">
        <f t="shared" si="2"/>
        <v>0</v>
      </c>
      <c r="H11" s="37">
        <f t="shared" si="3"/>
        <v>0</v>
      </c>
      <c r="I11" s="38">
        <f t="shared" si="4"/>
        <v>0</v>
      </c>
      <c r="J11" s="38">
        <f t="shared" si="5"/>
        <v>0</v>
      </c>
      <c r="K11" s="39"/>
      <c r="L11" s="39"/>
      <c r="M11" s="39"/>
      <c r="N11" s="39">
        <f t="shared" si="6"/>
        <v>0</v>
      </c>
      <c r="O11" s="39"/>
      <c r="P11" s="39"/>
      <c r="Q11" s="39"/>
      <c r="R11" s="40"/>
      <c r="T11" s="34"/>
    </row>
    <row r="12" spans="1:23" ht="16.5" x14ac:dyDescent="0.3">
      <c r="A12" s="36">
        <v>0</v>
      </c>
      <c r="B12" s="36">
        <v>0</v>
      </c>
      <c r="C12" s="36">
        <v>0</v>
      </c>
      <c r="D12" s="36">
        <v>0</v>
      </c>
      <c r="E12" s="37">
        <f t="shared" si="0"/>
        <v>0</v>
      </c>
      <c r="F12" s="37">
        <f t="shared" si="1"/>
        <v>0</v>
      </c>
      <c r="G12" s="37">
        <f t="shared" si="2"/>
        <v>0</v>
      </c>
      <c r="H12" s="37">
        <f t="shared" si="3"/>
        <v>0</v>
      </c>
      <c r="I12" s="44">
        <f t="shared" si="4"/>
        <v>0</v>
      </c>
      <c r="J12" s="38">
        <f>J11+I12</f>
        <v>0</v>
      </c>
      <c r="K12" s="39"/>
      <c r="L12" s="39"/>
      <c r="M12" s="39"/>
      <c r="N12" s="39">
        <f t="shared" si="6"/>
        <v>0</v>
      </c>
      <c r="O12" s="39"/>
      <c r="P12" s="39"/>
      <c r="Q12" s="39"/>
      <c r="R12" s="40"/>
      <c r="S12" t="s">
        <v>58</v>
      </c>
      <c r="T12" s="34">
        <v>0.3</v>
      </c>
    </row>
    <row r="13" spans="1:23" ht="16.5" x14ac:dyDescent="0.3">
      <c r="A13" s="36">
        <v>0</v>
      </c>
      <c r="B13" s="36">
        <v>0</v>
      </c>
      <c r="C13" s="36">
        <v>0</v>
      </c>
      <c r="D13" s="36">
        <v>0</v>
      </c>
      <c r="E13" s="37">
        <f t="shared" si="0"/>
        <v>0</v>
      </c>
      <c r="F13" s="37">
        <f t="shared" si="1"/>
        <v>0</v>
      </c>
      <c r="G13" s="37">
        <f t="shared" si="2"/>
        <v>0</v>
      </c>
      <c r="H13" s="37">
        <f t="shared" si="3"/>
        <v>0</v>
      </c>
      <c r="I13" s="38">
        <f t="shared" si="4"/>
        <v>0</v>
      </c>
      <c r="J13" s="38">
        <f t="shared" si="5"/>
        <v>0</v>
      </c>
      <c r="K13" s="39"/>
      <c r="L13" s="39"/>
      <c r="M13" s="39"/>
      <c r="N13" s="39">
        <f t="shared" si="6"/>
        <v>0</v>
      </c>
      <c r="O13" s="39"/>
      <c r="P13" s="39"/>
      <c r="Q13" s="39"/>
      <c r="R13" s="40"/>
    </row>
    <row r="14" spans="1:23" ht="16.5" x14ac:dyDescent="0.3">
      <c r="A14" s="36">
        <v>0</v>
      </c>
      <c r="B14" s="36">
        <v>0</v>
      </c>
      <c r="C14" s="36">
        <v>0</v>
      </c>
      <c r="D14" s="36">
        <v>0</v>
      </c>
      <c r="E14" s="37">
        <f t="shared" si="0"/>
        <v>0</v>
      </c>
      <c r="F14" s="37">
        <f t="shared" si="1"/>
        <v>0</v>
      </c>
      <c r="G14" s="37">
        <f t="shared" si="2"/>
        <v>0</v>
      </c>
      <c r="H14" s="37">
        <f t="shared" si="3"/>
        <v>0</v>
      </c>
      <c r="I14" s="38">
        <f t="shared" si="4"/>
        <v>0</v>
      </c>
      <c r="J14" s="38">
        <f t="shared" si="5"/>
        <v>0</v>
      </c>
      <c r="K14" s="39"/>
      <c r="L14" s="39"/>
      <c r="M14" s="39"/>
      <c r="N14" s="39">
        <f t="shared" si="6"/>
        <v>0</v>
      </c>
      <c r="O14" s="39"/>
      <c r="P14" s="39"/>
      <c r="Q14" s="39"/>
      <c r="R14" s="40"/>
    </row>
    <row r="15" spans="1:23" ht="16.5" x14ac:dyDescent="0.3">
      <c r="A15" s="36">
        <v>0</v>
      </c>
      <c r="B15" s="36">
        <v>0</v>
      </c>
      <c r="C15" s="36">
        <v>0</v>
      </c>
      <c r="D15" s="36">
        <v>0</v>
      </c>
      <c r="E15" s="46">
        <f t="shared" si="0"/>
        <v>0</v>
      </c>
      <c r="F15" s="46">
        <f t="shared" si="1"/>
        <v>0</v>
      </c>
      <c r="G15" s="46">
        <f t="shared" si="2"/>
        <v>0</v>
      </c>
      <c r="H15" s="46">
        <f t="shared" si="3"/>
        <v>0</v>
      </c>
      <c r="I15" s="44">
        <f t="shared" si="4"/>
        <v>0</v>
      </c>
      <c r="J15" s="38">
        <f t="shared" si="5"/>
        <v>0</v>
      </c>
      <c r="K15" s="39"/>
      <c r="L15" s="39"/>
      <c r="M15" s="39"/>
      <c r="N15" s="39">
        <f t="shared" si="6"/>
        <v>0</v>
      </c>
      <c r="O15" s="39"/>
      <c r="P15" s="39"/>
      <c r="Q15" s="39"/>
      <c r="R15" s="40"/>
    </row>
    <row r="16" spans="1:23" ht="16.5" x14ac:dyDescent="0.3">
      <c r="A16" s="36">
        <v>0</v>
      </c>
      <c r="B16" s="36">
        <v>0</v>
      </c>
      <c r="C16" s="36">
        <v>0</v>
      </c>
      <c r="D16" s="36">
        <v>0</v>
      </c>
      <c r="E16" s="37">
        <f>B16/12</f>
        <v>0</v>
      </c>
      <c r="F16" s="37">
        <f>D16/12</f>
        <v>0</v>
      </c>
      <c r="G16" s="37">
        <f>A16+E16</f>
        <v>0</v>
      </c>
      <c r="H16" s="37">
        <f>C16+F16</f>
        <v>0</v>
      </c>
      <c r="I16" s="38">
        <f t="shared" si="4"/>
        <v>0</v>
      </c>
      <c r="J16" s="38">
        <f t="shared" si="5"/>
        <v>0</v>
      </c>
      <c r="K16" s="39"/>
      <c r="L16" s="39"/>
      <c r="M16" s="39"/>
      <c r="N16" s="48">
        <f>SUM(N5:N15)</f>
        <v>0</v>
      </c>
      <c r="O16" s="39"/>
      <c r="P16" s="39"/>
      <c r="Q16" s="39"/>
      <c r="R16" s="40"/>
    </row>
    <row r="17" spans="1:21" ht="16.5" x14ac:dyDescent="0.3">
      <c r="A17" s="36">
        <v>0</v>
      </c>
      <c r="B17" s="36">
        <v>0</v>
      </c>
      <c r="C17" s="36">
        <v>0</v>
      </c>
      <c r="D17" s="36">
        <v>0</v>
      </c>
      <c r="E17" s="37">
        <f>B17/12</f>
        <v>0</v>
      </c>
      <c r="F17" s="37">
        <f>D17/12</f>
        <v>0</v>
      </c>
      <c r="G17" s="37">
        <f>A17+E17</f>
        <v>0</v>
      </c>
      <c r="H17" s="37">
        <f>C17+F17</f>
        <v>0</v>
      </c>
      <c r="I17" s="38">
        <f t="shared" si="4"/>
        <v>0</v>
      </c>
      <c r="J17" s="38">
        <f t="shared" si="5"/>
        <v>0</v>
      </c>
      <c r="K17" s="39"/>
      <c r="L17" s="39"/>
      <c r="M17" s="39"/>
      <c r="N17" s="48">
        <f>N16*10.764</f>
        <v>0</v>
      </c>
      <c r="O17" s="39"/>
      <c r="P17" s="39"/>
      <c r="Q17" s="39"/>
      <c r="R17" s="40"/>
    </row>
    <row r="18" spans="1:21" ht="16.5" x14ac:dyDescent="0.3">
      <c r="A18" s="36">
        <v>0</v>
      </c>
      <c r="B18" s="36">
        <v>0</v>
      </c>
      <c r="C18" s="36">
        <v>0</v>
      </c>
      <c r="D18" s="36">
        <v>0</v>
      </c>
      <c r="E18" s="46">
        <f>B18/12</f>
        <v>0</v>
      </c>
      <c r="F18" s="46">
        <f>D18/12</f>
        <v>0</v>
      </c>
      <c r="G18" s="46">
        <f>A18+E18</f>
        <v>0</v>
      </c>
      <c r="H18" s="46">
        <f>C18+F18</f>
        <v>0</v>
      </c>
      <c r="I18" s="44">
        <f>G18*H18</f>
        <v>0</v>
      </c>
      <c r="J18" s="38">
        <f t="shared" si="5"/>
        <v>0</v>
      </c>
      <c r="K18" s="39"/>
      <c r="L18" s="39"/>
      <c r="M18" s="39"/>
      <c r="N18" s="40"/>
      <c r="O18" s="39"/>
      <c r="P18" s="39"/>
      <c r="Q18" s="39"/>
      <c r="R18" s="40"/>
    </row>
    <row r="19" spans="1:21" ht="16.5" x14ac:dyDescent="0.3">
      <c r="A19" s="36">
        <v>0</v>
      </c>
      <c r="B19" s="36">
        <v>0</v>
      </c>
      <c r="C19" s="36">
        <v>0</v>
      </c>
      <c r="D19" s="36">
        <v>0</v>
      </c>
      <c r="E19" s="46">
        <f t="shared" si="0"/>
        <v>0</v>
      </c>
      <c r="F19" s="46">
        <f t="shared" si="1"/>
        <v>0</v>
      </c>
      <c r="G19" s="46">
        <f t="shared" si="2"/>
        <v>0</v>
      </c>
      <c r="H19" s="46">
        <f t="shared" si="3"/>
        <v>0</v>
      </c>
      <c r="I19" s="44">
        <f t="shared" si="4"/>
        <v>0</v>
      </c>
      <c r="J19" s="38">
        <f t="shared" si="5"/>
        <v>0</v>
      </c>
      <c r="K19" s="39"/>
      <c r="L19" s="39"/>
      <c r="M19" s="39"/>
      <c r="N19" s="40"/>
      <c r="O19" s="39"/>
      <c r="P19" s="39"/>
      <c r="Q19" s="39"/>
      <c r="R19" s="40"/>
    </row>
    <row r="20" spans="1:21" ht="16.5" x14ac:dyDescent="0.3">
      <c r="A20" s="36">
        <v>0</v>
      </c>
      <c r="B20" s="36">
        <v>0</v>
      </c>
      <c r="C20" s="36">
        <v>0</v>
      </c>
      <c r="D20" s="36">
        <v>0</v>
      </c>
      <c r="E20" s="46">
        <f>B20/12</f>
        <v>0</v>
      </c>
      <c r="F20" s="46">
        <f>D20/12</f>
        <v>0</v>
      </c>
      <c r="G20" s="46">
        <f>A20+E20</f>
        <v>0</v>
      </c>
      <c r="H20" s="46">
        <f>C20+F20</f>
        <v>0</v>
      </c>
      <c r="I20" s="44">
        <f>G20*H20</f>
        <v>0</v>
      </c>
      <c r="J20" s="38">
        <f>J19+I20</f>
        <v>0</v>
      </c>
      <c r="K20" s="39"/>
      <c r="L20" s="39"/>
      <c r="M20" s="39"/>
      <c r="N20" s="40"/>
      <c r="O20" s="39"/>
      <c r="P20" s="47"/>
      <c r="Q20" s="47"/>
      <c r="R20" s="40"/>
    </row>
    <row r="21" spans="1:21" ht="16.5" x14ac:dyDescent="0.3">
      <c r="A21" s="36">
        <v>0</v>
      </c>
      <c r="B21" s="36">
        <v>0</v>
      </c>
      <c r="C21" s="36">
        <v>0</v>
      </c>
      <c r="D21" s="36">
        <v>0</v>
      </c>
      <c r="E21" s="46">
        <f t="shared" si="0"/>
        <v>0</v>
      </c>
      <c r="F21" s="46">
        <f t="shared" si="1"/>
        <v>0</v>
      </c>
      <c r="G21" s="46">
        <f t="shared" si="2"/>
        <v>0</v>
      </c>
      <c r="H21" s="46">
        <f t="shared" si="3"/>
        <v>0</v>
      </c>
      <c r="I21" s="44">
        <f t="shared" si="4"/>
        <v>0</v>
      </c>
      <c r="J21" s="38">
        <f t="shared" si="5"/>
        <v>0</v>
      </c>
      <c r="K21" s="39"/>
      <c r="L21" s="39"/>
      <c r="M21" s="39"/>
      <c r="N21" s="48"/>
      <c r="O21" s="39"/>
      <c r="P21" s="39"/>
      <c r="Q21" s="39"/>
      <c r="R21" s="40"/>
      <c r="S21" s="8"/>
      <c r="U21" s="2"/>
    </row>
    <row r="22" spans="1:21" ht="16.5" x14ac:dyDescent="0.3">
      <c r="A22" s="36">
        <v>0</v>
      </c>
      <c r="B22" s="36">
        <v>0</v>
      </c>
      <c r="C22" s="36">
        <v>0</v>
      </c>
      <c r="D22" s="36">
        <v>0</v>
      </c>
      <c r="E22" s="46">
        <f t="shared" si="0"/>
        <v>0</v>
      </c>
      <c r="F22" s="46">
        <f t="shared" si="1"/>
        <v>0</v>
      </c>
      <c r="G22" s="46">
        <f t="shared" si="2"/>
        <v>0</v>
      </c>
      <c r="H22" s="46">
        <f t="shared" si="3"/>
        <v>0</v>
      </c>
      <c r="I22" s="44">
        <f t="shared" si="4"/>
        <v>0</v>
      </c>
      <c r="J22" s="38">
        <f t="shared" si="5"/>
        <v>0</v>
      </c>
      <c r="K22" s="39"/>
      <c r="L22" s="39"/>
      <c r="M22" s="39"/>
      <c r="N22" s="40"/>
      <c r="O22" s="39"/>
      <c r="P22" s="39"/>
      <c r="Q22" s="39"/>
      <c r="R22" s="40"/>
    </row>
    <row r="23" spans="1:21" ht="16.5" x14ac:dyDescent="0.3">
      <c r="A23" s="36">
        <v>0</v>
      </c>
      <c r="B23" s="36">
        <v>0</v>
      </c>
      <c r="C23" s="36">
        <v>0</v>
      </c>
      <c r="D23" s="36">
        <v>0</v>
      </c>
      <c r="E23" s="46">
        <f t="shared" si="0"/>
        <v>0</v>
      </c>
      <c r="F23" s="46">
        <f t="shared" si="0"/>
        <v>0</v>
      </c>
      <c r="G23" s="46">
        <f t="shared" si="0"/>
        <v>0</v>
      </c>
      <c r="H23" s="46">
        <f t="shared" si="0"/>
        <v>0</v>
      </c>
      <c r="I23" s="46">
        <f t="shared" si="0"/>
        <v>0</v>
      </c>
      <c r="J23" s="38">
        <f t="shared" si="5"/>
        <v>0</v>
      </c>
      <c r="K23" s="39"/>
      <c r="L23" s="39"/>
      <c r="M23" s="39"/>
      <c r="N23" s="40"/>
      <c r="O23" s="39"/>
      <c r="P23" s="39"/>
      <c r="Q23" s="39"/>
      <c r="R23" s="40"/>
    </row>
    <row r="24" spans="1:21" ht="16.5" x14ac:dyDescent="0.3">
      <c r="A24" s="36">
        <v>0</v>
      </c>
      <c r="B24" s="36">
        <v>0</v>
      </c>
      <c r="C24" s="36">
        <v>0</v>
      </c>
      <c r="D24" s="36">
        <v>0</v>
      </c>
      <c r="E24" s="46">
        <f t="shared" ref="E24:I30" si="7">B24/12</f>
        <v>0</v>
      </c>
      <c r="F24" s="46">
        <f t="shared" si="7"/>
        <v>0</v>
      </c>
      <c r="G24" s="46">
        <f t="shared" si="7"/>
        <v>0</v>
      </c>
      <c r="H24" s="46">
        <f t="shared" si="7"/>
        <v>0</v>
      </c>
      <c r="I24" s="46">
        <f t="shared" si="7"/>
        <v>0</v>
      </c>
      <c r="J24" s="38">
        <f t="shared" si="5"/>
        <v>0</v>
      </c>
      <c r="K24" s="39"/>
      <c r="L24" s="39"/>
      <c r="M24" s="49"/>
      <c r="N24" s="48"/>
      <c r="O24" s="45"/>
      <c r="P24" s="39"/>
      <c r="Q24" s="39"/>
      <c r="R24" s="45"/>
    </row>
    <row r="25" spans="1:21" ht="16.5" x14ac:dyDescent="0.3">
      <c r="A25" s="36">
        <v>0</v>
      </c>
      <c r="B25" s="36">
        <v>0</v>
      </c>
      <c r="C25" s="36">
        <v>0</v>
      </c>
      <c r="D25" s="36">
        <v>0</v>
      </c>
      <c r="E25" s="46">
        <f t="shared" si="7"/>
        <v>0</v>
      </c>
      <c r="F25" s="46">
        <f t="shared" si="7"/>
        <v>0</v>
      </c>
      <c r="G25" s="46">
        <f t="shared" si="7"/>
        <v>0</v>
      </c>
      <c r="H25" s="46">
        <f t="shared" si="7"/>
        <v>0</v>
      </c>
      <c r="I25" s="46">
        <f t="shared" si="7"/>
        <v>0</v>
      </c>
      <c r="J25" s="38">
        <f t="shared" si="5"/>
        <v>0</v>
      </c>
      <c r="K25" s="39"/>
      <c r="L25" s="39"/>
      <c r="M25" s="49"/>
      <c r="N25" s="39"/>
      <c r="O25" s="39"/>
      <c r="P25" s="39"/>
      <c r="Q25" s="39"/>
      <c r="R25" s="39"/>
    </row>
    <row r="26" spans="1:21" ht="16.5" x14ac:dyDescent="0.3">
      <c r="A26" s="36">
        <v>0</v>
      </c>
      <c r="B26" s="36">
        <v>0</v>
      </c>
      <c r="C26" s="36">
        <v>0</v>
      </c>
      <c r="D26" s="36">
        <v>0</v>
      </c>
      <c r="E26" s="46">
        <f t="shared" si="7"/>
        <v>0</v>
      </c>
      <c r="F26" s="46">
        <f t="shared" si="7"/>
        <v>0</v>
      </c>
      <c r="G26" s="46">
        <f t="shared" si="7"/>
        <v>0</v>
      </c>
      <c r="H26" s="46">
        <f t="shared" si="7"/>
        <v>0</v>
      </c>
      <c r="I26" s="46">
        <f t="shared" si="7"/>
        <v>0</v>
      </c>
      <c r="J26" s="38">
        <f t="shared" si="5"/>
        <v>0</v>
      </c>
      <c r="K26" s="39"/>
      <c r="L26" s="39"/>
      <c r="M26" s="49"/>
      <c r="N26" s="39"/>
      <c r="O26" s="39"/>
      <c r="P26" s="39"/>
      <c r="Q26" s="39"/>
      <c r="R26" s="39"/>
    </row>
    <row r="27" spans="1:21" ht="16.5" x14ac:dyDescent="0.3">
      <c r="A27" s="36">
        <v>0</v>
      </c>
      <c r="B27" s="36">
        <v>0</v>
      </c>
      <c r="C27" s="36">
        <v>0</v>
      </c>
      <c r="D27" s="36">
        <v>0</v>
      </c>
      <c r="E27" s="46">
        <f t="shared" si="7"/>
        <v>0</v>
      </c>
      <c r="F27" s="46">
        <f t="shared" si="7"/>
        <v>0</v>
      </c>
      <c r="G27" s="46">
        <f t="shared" si="7"/>
        <v>0</v>
      </c>
      <c r="H27" s="46">
        <f t="shared" si="7"/>
        <v>0</v>
      </c>
      <c r="I27" s="46">
        <f t="shared" si="7"/>
        <v>0</v>
      </c>
      <c r="J27" s="38">
        <f t="shared" si="5"/>
        <v>0</v>
      </c>
      <c r="K27" s="39"/>
      <c r="L27" s="39"/>
      <c r="M27" s="39"/>
      <c r="N27" s="39"/>
      <c r="O27" s="39"/>
      <c r="P27" s="39"/>
      <c r="Q27" s="39"/>
      <c r="R27" s="39"/>
    </row>
    <row r="28" spans="1:21" ht="16.5" x14ac:dyDescent="0.3">
      <c r="A28" s="36">
        <v>0</v>
      </c>
      <c r="B28" s="36">
        <v>0</v>
      </c>
      <c r="C28" s="36">
        <v>0</v>
      </c>
      <c r="D28" s="36">
        <v>0</v>
      </c>
      <c r="E28" s="46">
        <f t="shared" si="7"/>
        <v>0</v>
      </c>
      <c r="F28" s="46">
        <f t="shared" si="7"/>
        <v>0</v>
      </c>
      <c r="G28" s="46">
        <f t="shared" si="7"/>
        <v>0</v>
      </c>
      <c r="H28" s="46">
        <f t="shared" si="7"/>
        <v>0</v>
      </c>
      <c r="I28" s="46">
        <f t="shared" si="7"/>
        <v>0</v>
      </c>
      <c r="J28" s="38">
        <f t="shared" si="5"/>
        <v>0</v>
      </c>
      <c r="K28" s="39"/>
      <c r="L28" s="39"/>
      <c r="M28" s="39"/>
      <c r="N28" s="39"/>
      <c r="O28" s="39"/>
      <c r="P28" s="39"/>
      <c r="Q28" s="39"/>
      <c r="R28" s="39"/>
    </row>
    <row r="29" spans="1:21" ht="16.5" x14ac:dyDescent="0.3">
      <c r="A29" s="36">
        <v>0</v>
      </c>
      <c r="B29" s="36">
        <v>0</v>
      </c>
      <c r="C29" s="36">
        <v>0</v>
      </c>
      <c r="D29" s="36">
        <v>0</v>
      </c>
      <c r="E29" s="46">
        <f t="shared" si="7"/>
        <v>0</v>
      </c>
      <c r="F29" s="46">
        <f t="shared" si="1"/>
        <v>0</v>
      </c>
      <c r="G29" s="46">
        <f t="shared" si="2"/>
        <v>0</v>
      </c>
      <c r="H29" s="46">
        <f t="shared" si="3"/>
        <v>0</v>
      </c>
      <c r="I29" s="44">
        <f t="shared" ref="I29:I30" si="8">G29*H29</f>
        <v>0</v>
      </c>
      <c r="J29" s="38">
        <f t="shared" si="5"/>
        <v>0</v>
      </c>
      <c r="K29" s="39"/>
      <c r="L29" s="39"/>
      <c r="M29" s="39"/>
      <c r="N29" s="39"/>
      <c r="O29" s="39"/>
      <c r="P29" s="50"/>
      <c r="Q29" s="50"/>
      <c r="R29" s="39"/>
    </row>
    <row r="30" spans="1:21" ht="16.5" x14ac:dyDescent="0.3">
      <c r="A30" s="36">
        <v>0</v>
      </c>
      <c r="B30" s="36">
        <v>0</v>
      </c>
      <c r="C30" s="36">
        <v>0</v>
      </c>
      <c r="D30" s="36">
        <v>0</v>
      </c>
      <c r="E30" s="46">
        <f t="shared" si="7"/>
        <v>0</v>
      </c>
      <c r="F30" s="46">
        <f t="shared" si="1"/>
        <v>0</v>
      </c>
      <c r="G30" s="46">
        <f t="shared" si="2"/>
        <v>0</v>
      </c>
      <c r="H30" s="46">
        <f t="shared" si="3"/>
        <v>0</v>
      </c>
      <c r="I30" s="44">
        <f t="shared" si="8"/>
        <v>0</v>
      </c>
      <c r="J30" s="38">
        <f t="shared" si="5"/>
        <v>0</v>
      </c>
      <c r="K30" s="39"/>
      <c r="L30" s="39"/>
      <c r="M30" s="39"/>
      <c r="N30" s="39"/>
      <c r="O30" s="39"/>
      <c r="P30" s="51"/>
      <c r="Q30" s="51"/>
      <c r="R30" s="39"/>
    </row>
    <row r="33" spans="13:17" x14ac:dyDescent="0.25">
      <c r="M33" s="6"/>
      <c r="P33" s="52"/>
      <c r="Q33" s="52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4"/>
  <sheetViews>
    <sheetView tabSelected="1" workbookViewId="0">
      <selection activeCell="K12" sqref="K1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9200</v>
      </c>
      <c r="D3" s="20" t="s">
        <v>75</v>
      </c>
      <c r="E3" t="s">
        <v>84</v>
      </c>
    </row>
    <row r="4" spans="1:5" ht="30" x14ac:dyDescent="0.25">
      <c r="A4" s="21" t="s">
        <v>14</v>
      </c>
      <c r="B4" s="18"/>
      <c r="C4" s="19">
        <v>2500</v>
      </c>
      <c r="D4" s="22"/>
    </row>
    <row r="5" spans="1:5" x14ac:dyDescent="0.25">
      <c r="A5" s="15" t="s">
        <v>15</v>
      </c>
      <c r="B5" s="18"/>
      <c r="C5" s="19">
        <f>C3-C4</f>
        <v>6700</v>
      </c>
      <c r="D5" s="22"/>
    </row>
    <row r="6" spans="1:5" x14ac:dyDescent="0.25">
      <c r="A6" s="15" t="s">
        <v>16</v>
      </c>
      <c r="B6" s="18"/>
      <c r="C6" s="19">
        <f>C4</f>
        <v>2500</v>
      </c>
      <c r="D6" s="22"/>
    </row>
    <row r="7" spans="1:5" x14ac:dyDescent="0.25">
      <c r="A7" s="15" t="s">
        <v>17</v>
      </c>
      <c r="B7" s="23"/>
      <c r="C7" s="24">
        <f>D7-D8</f>
        <v>15</v>
      </c>
      <c r="D7" s="24">
        <v>2023</v>
      </c>
    </row>
    <row r="8" spans="1:5" x14ac:dyDescent="0.25">
      <c r="A8" s="15" t="s">
        <v>18</v>
      </c>
      <c r="B8" s="23"/>
      <c r="C8" s="24">
        <f>C9-C7</f>
        <v>45</v>
      </c>
      <c r="D8" s="24">
        <v>2008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22.5</v>
      </c>
      <c r="D10" s="24"/>
    </row>
    <row r="11" spans="1:5" x14ac:dyDescent="0.25">
      <c r="A11" s="15"/>
      <c r="B11" s="25"/>
      <c r="C11" s="26">
        <f>C10%</f>
        <v>0.22500000000000001</v>
      </c>
      <c r="D11" s="26"/>
    </row>
    <row r="12" spans="1:5" x14ac:dyDescent="0.25">
      <c r="A12" s="15" t="s">
        <v>21</v>
      </c>
      <c r="B12" s="18"/>
      <c r="C12" s="19">
        <f>C6*C11</f>
        <v>562.5</v>
      </c>
      <c r="D12" s="22"/>
    </row>
    <row r="13" spans="1:5" x14ac:dyDescent="0.25">
      <c r="A13" s="15" t="s">
        <v>22</v>
      </c>
      <c r="B13" s="18"/>
      <c r="C13" s="19">
        <f>C6-C12</f>
        <v>1937.5</v>
      </c>
      <c r="D13" s="22"/>
    </row>
    <row r="14" spans="1:5" x14ac:dyDescent="0.25">
      <c r="A14" s="15" t="s">
        <v>15</v>
      </c>
      <c r="B14" s="18"/>
      <c r="C14" s="19">
        <f>C5</f>
        <v>6700</v>
      </c>
      <c r="D14" s="22"/>
    </row>
    <row r="15" spans="1:5" x14ac:dyDescent="0.25">
      <c r="B15" s="18"/>
      <c r="C15" s="19"/>
      <c r="D15" s="22"/>
    </row>
    <row r="16" spans="1:5" x14ac:dyDescent="0.25">
      <c r="A16" s="70" t="s">
        <v>23</v>
      </c>
      <c r="B16" s="71"/>
      <c r="C16" s="72">
        <f>C14+C13</f>
        <v>8637.5</v>
      </c>
      <c r="D16" s="22"/>
    </row>
    <row r="17" spans="1:4" x14ac:dyDescent="0.25">
      <c r="A17" s="73"/>
      <c r="B17" s="74"/>
      <c r="C17" s="75"/>
      <c r="D17" s="24"/>
    </row>
    <row r="18" spans="1:4" x14ac:dyDescent="0.25">
      <c r="A18" s="70" t="str">
        <f>E3</f>
        <v>ACA</v>
      </c>
      <c r="B18" s="76"/>
      <c r="C18" s="77">
        <v>399</v>
      </c>
      <c r="D18" s="24"/>
    </row>
    <row r="19" spans="1:4" x14ac:dyDescent="0.25">
      <c r="A19" s="78" t="s">
        <v>73</v>
      </c>
      <c r="B19" s="79"/>
      <c r="C19" s="75">
        <f>C18*C16</f>
        <v>3446362.5</v>
      </c>
      <c r="D19" s="28"/>
    </row>
    <row r="20" spans="1:4" x14ac:dyDescent="0.25">
      <c r="A20" s="67" t="s">
        <v>24</v>
      </c>
      <c r="B20" s="6"/>
      <c r="C20" s="27">
        <f>C19*90%</f>
        <v>3101726.25</v>
      </c>
      <c r="D20" s="27"/>
    </row>
    <row r="21" spans="1:4" x14ac:dyDescent="0.25">
      <c r="A21" s="67" t="s">
        <v>25</v>
      </c>
      <c r="B21" s="6"/>
      <c r="C21" s="27">
        <f>C19*80%</f>
        <v>2757090</v>
      </c>
      <c r="D21" s="29"/>
    </row>
    <row r="22" spans="1:4" x14ac:dyDescent="0.25">
      <c r="A22" s="15"/>
      <c r="D22" s="24"/>
    </row>
    <row r="23" spans="1:4" x14ac:dyDescent="0.25">
      <c r="A23" s="30" t="s">
        <v>26</v>
      </c>
      <c r="B23" s="31"/>
      <c r="C23" s="32">
        <f>C4*C18</f>
        <v>997500</v>
      </c>
      <c r="D23" s="32"/>
    </row>
    <row r="24" spans="1:4" x14ac:dyDescent="0.25">
      <c r="A24" s="15" t="s">
        <v>27</v>
      </c>
    </row>
    <row r="25" spans="1:4" x14ac:dyDescent="0.25">
      <c r="A25" s="33" t="s">
        <v>28</v>
      </c>
      <c r="B25" s="16"/>
      <c r="C25" s="29">
        <f>C19*0.025/12</f>
        <v>7179.921875</v>
      </c>
      <c r="D25" s="29"/>
    </row>
    <row r="26" spans="1:4" x14ac:dyDescent="0.25">
      <c r="C26" s="29"/>
      <c r="D26" s="29"/>
    </row>
    <row r="27" spans="1:4" x14ac:dyDescent="0.25">
      <c r="C27" s="29"/>
      <c r="D27" s="29"/>
    </row>
    <row r="28" spans="1:4" x14ac:dyDescent="0.25">
      <c r="C28"/>
      <c r="D28"/>
    </row>
    <row r="29" spans="1:4" x14ac:dyDescent="0.25">
      <c r="C29"/>
      <c r="D29"/>
    </row>
    <row r="30" spans="1:4" x14ac:dyDescent="0.25">
      <c r="C30"/>
      <c r="D30"/>
    </row>
    <row r="31" spans="1:4" x14ac:dyDescent="0.25">
      <c r="C31"/>
      <c r="D31"/>
    </row>
    <row r="32" spans="1:4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4"/>
    </row>
    <row r="59" spans="1:1" ht="15.75" x14ac:dyDescent="0.25">
      <c r="A59" s="35"/>
    </row>
    <row r="60" spans="1:1" ht="15.75" x14ac:dyDescent="0.25">
      <c r="A60" s="35"/>
    </row>
    <row r="61" spans="1:1" ht="15.75" x14ac:dyDescent="0.25">
      <c r="A61" s="35"/>
    </row>
    <row r="62" spans="1:1" ht="15.75" x14ac:dyDescent="0.25">
      <c r="A62" s="35"/>
    </row>
    <row r="63" spans="1:1" ht="15.75" x14ac:dyDescent="0.25">
      <c r="A63" s="35"/>
    </row>
    <row r="64" spans="1:1" ht="15.75" x14ac:dyDescent="0.25">
      <c r="A64" s="35"/>
    </row>
    <row r="65" spans="1:1" ht="15.75" x14ac:dyDescent="0.25">
      <c r="A65" s="35"/>
    </row>
    <row r="84" spans="3:3" x14ac:dyDescent="0.25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5"/>
  <sheetViews>
    <sheetView workbookViewId="0">
      <selection activeCell="P4" sqref="P4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4.42578125" bestFit="1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12.5703125" bestFit="1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4.42578125" bestFit="1" customWidth="1"/>
    <col min="19" max="19" width="16.7109375" bestFit="1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5" si="0">Q2</f>
        <v>400</v>
      </c>
      <c r="C2" s="4">
        <f t="shared" ref="C2:C15" si="1">B2*1.2</f>
        <v>480</v>
      </c>
      <c r="D2" s="4">
        <f t="shared" ref="D2:D15" si="2">C2*1.2</f>
        <v>576</v>
      </c>
      <c r="E2" s="5">
        <f t="shared" ref="E2:E15" si="3">R2</f>
        <v>3750000</v>
      </c>
      <c r="F2" s="80">
        <f t="shared" ref="F2:F15" si="4">ROUND((E2/B2),0)</f>
        <v>9375</v>
      </c>
      <c r="G2" s="80">
        <f t="shared" ref="G2:G15" si="5">ROUND((E2/C2),0)</f>
        <v>7813</v>
      </c>
      <c r="H2" s="80">
        <f t="shared" ref="H2:H15" si="6">ROUND((E2/D2),0)</f>
        <v>6510</v>
      </c>
      <c r="I2" s="80">
        <f t="shared" ref="I2:I15" si="7">T2</f>
        <v>0</v>
      </c>
      <c r="J2" s="80">
        <f t="shared" ref="J2:J15" si="8">U2</f>
        <v>0</v>
      </c>
      <c r="K2" s="7"/>
      <c r="L2" s="7"/>
      <c r="M2" s="7"/>
      <c r="N2" s="7"/>
      <c r="O2" s="7">
        <v>0</v>
      </c>
      <c r="P2" s="7">
        <f t="shared" ref="P2:P15" si="9">O2/1.2</f>
        <v>0</v>
      </c>
      <c r="Q2" s="7">
        <v>400</v>
      </c>
      <c r="R2" s="81">
        <v>3750000</v>
      </c>
      <c r="S2" s="2"/>
    </row>
    <row r="3" spans="1:19" x14ac:dyDescent="0.25">
      <c r="A3" s="4">
        <v>2</v>
      </c>
      <c r="B3" s="4">
        <f t="shared" si="0"/>
        <v>479.16666666666669</v>
      </c>
      <c r="C3" s="4">
        <f t="shared" si="1"/>
        <v>575</v>
      </c>
      <c r="D3" s="4">
        <f t="shared" si="2"/>
        <v>690</v>
      </c>
      <c r="E3" s="5">
        <f t="shared" si="3"/>
        <v>4000000</v>
      </c>
      <c r="F3" s="80">
        <f t="shared" si="4"/>
        <v>8348</v>
      </c>
      <c r="G3" s="80">
        <f t="shared" si="5"/>
        <v>6957</v>
      </c>
      <c r="H3" s="80">
        <f t="shared" si="6"/>
        <v>5797</v>
      </c>
      <c r="I3" s="80">
        <f t="shared" si="7"/>
        <v>0</v>
      </c>
      <c r="J3" s="80">
        <f t="shared" si="8"/>
        <v>0</v>
      </c>
      <c r="K3" s="7"/>
      <c r="L3" s="7"/>
      <c r="M3" s="7"/>
      <c r="N3" s="7"/>
      <c r="O3" s="7">
        <v>0</v>
      </c>
      <c r="P3" s="7">
        <v>575</v>
      </c>
      <c r="Q3" s="7">
        <f t="shared" ref="Q2:Q15" si="10">P3/1.2</f>
        <v>479.16666666666669</v>
      </c>
      <c r="R3" s="81">
        <v>4000000</v>
      </c>
      <c r="S3" s="2"/>
    </row>
    <row r="4" spans="1:19" x14ac:dyDescent="0.25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 t="shared" si="10"/>
        <v>0</v>
      </c>
      <c r="R4" s="2">
        <v>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si="10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si="9"/>
        <v>0</v>
      </c>
      <c r="Q11">
        <f t="shared" si="10"/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9"/>
        <v>0</v>
      </c>
      <c r="Q12">
        <f t="shared" si="10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9"/>
        <v>0</v>
      </c>
      <c r="Q13">
        <f t="shared" si="10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9"/>
        <v>0</v>
      </c>
      <c r="Q14">
        <f t="shared" si="10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9"/>
        <v>0</v>
      </c>
      <c r="Q15">
        <f t="shared" si="10"/>
        <v>0</v>
      </c>
      <c r="R15" s="2">
        <v>0</v>
      </c>
      <c r="S15" s="2"/>
    </row>
    <row r="16" spans="1:19" x14ac:dyDescent="0.25">
      <c r="A16" s="4">
        <v>15</v>
      </c>
      <c r="B16" s="4">
        <f t="shared" ref="B16" si="11">Q16</f>
        <v>0</v>
      </c>
      <c r="C16" s="4">
        <f t="shared" ref="C16" si="12">B16*1.2</f>
        <v>0</v>
      </c>
      <c r="D16" s="4">
        <f t="shared" ref="D16" si="13">C16*1.2</f>
        <v>0</v>
      </c>
      <c r="E16" s="5">
        <f t="shared" ref="E16" si="14">R16</f>
        <v>0</v>
      </c>
      <c r="F16" s="4" t="e">
        <f t="shared" ref="F16" si="15">ROUND((E16/B16),0)</f>
        <v>#DIV/0!</v>
      </c>
      <c r="G16" s="4" t="e">
        <f t="shared" ref="G16" si="16">ROUND((E16/C16),0)</f>
        <v>#DIV/0!</v>
      </c>
      <c r="H16" s="4" t="e">
        <f t="shared" ref="H16" si="17">ROUND((E16/D16),0)</f>
        <v>#DIV/0!</v>
      </c>
      <c r="I16" s="4">
        <f t="shared" ref="I16" si="18">T16</f>
        <v>0</v>
      </c>
      <c r="J16" s="4">
        <f t="shared" ref="J16" si="19">U16</f>
        <v>0</v>
      </c>
      <c r="O16">
        <v>0</v>
      </c>
      <c r="P16">
        <f t="shared" ref="P16" si="20">O16/1.2</f>
        <v>0</v>
      </c>
      <c r="Q16">
        <f t="shared" ref="Q16" si="21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0" si="22">Q17</f>
        <v>0</v>
      </c>
      <c r="C17" s="4">
        <f t="shared" ref="C17:C20" si="23">B17*1.2</f>
        <v>0</v>
      </c>
      <c r="D17" s="4">
        <f t="shared" ref="D17:D20" si="24">C17*1.2</f>
        <v>0</v>
      </c>
      <c r="E17" s="5">
        <f t="shared" ref="E17:E20" si="25">R17</f>
        <v>0</v>
      </c>
      <c r="F17" s="4" t="e">
        <f t="shared" ref="F17:F20" si="26">ROUND((E17/B17),0)</f>
        <v>#DIV/0!</v>
      </c>
      <c r="G17" s="4" t="e">
        <f t="shared" ref="G17:G20" si="27">ROUND((E17/C17),0)</f>
        <v>#DIV/0!</v>
      </c>
      <c r="H17" s="4" t="e">
        <f t="shared" ref="H17:H20" si="28">ROUND((E17/D17),0)</f>
        <v>#DIV/0!</v>
      </c>
      <c r="I17" s="4">
        <f t="shared" ref="I17:J20" si="29">T17</f>
        <v>0</v>
      </c>
      <c r="J17" s="4">
        <f t="shared" si="29"/>
        <v>0</v>
      </c>
      <c r="O17">
        <v>0</v>
      </c>
      <c r="P17">
        <f t="shared" ref="P17:P18" si="30">O17/1.2</f>
        <v>0</v>
      </c>
      <c r="Q17">
        <f t="shared" ref="Q17:Q20" si="31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 t="shared" si="30"/>
        <v>0</v>
      </c>
      <c r="Q18">
        <f t="shared" si="31"/>
        <v>0</v>
      </c>
      <c r="R18" s="2">
        <v>0</v>
      </c>
      <c r="S18" s="2"/>
    </row>
    <row r="19" spans="1:19" x14ac:dyDescent="0.25">
      <c r="A19" s="4">
        <v>18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>
        <v>0</v>
      </c>
      <c r="P19">
        <f>O19/1.2</f>
        <v>0</v>
      </c>
      <c r="Q19">
        <f t="shared" si="31"/>
        <v>0</v>
      </c>
      <c r="R19" s="2">
        <v>0</v>
      </c>
      <c r="S19" s="2"/>
    </row>
    <row r="20" spans="1:19" x14ac:dyDescent="0.25">
      <c r="A20" s="4">
        <v>19</v>
      </c>
      <c r="B20" s="4">
        <f t="shared" si="22"/>
        <v>0</v>
      </c>
      <c r="C20" s="4">
        <f t="shared" si="23"/>
        <v>0</v>
      </c>
      <c r="D20" s="4">
        <f t="shared" si="24"/>
        <v>0</v>
      </c>
      <c r="E20" s="5">
        <f t="shared" si="25"/>
        <v>0</v>
      </c>
      <c r="F20" s="4" t="e">
        <f t="shared" si="26"/>
        <v>#DIV/0!</v>
      </c>
      <c r="G20" s="4" t="e">
        <f t="shared" si="27"/>
        <v>#DIV/0!</v>
      </c>
      <c r="H20" s="4" t="e">
        <f t="shared" si="28"/>
        <v>#DIV/0!</v>
      </c>
      <c r="I20" s="4">
        <f t="shared" si="29"/>
        <v>0</v>
      </c>
      <c r="J20" s="4">
        <f t="shared" si="29"/>
        <v>0</v>
      </c>
      <c r="O20">
        <v>0</v>
      </c>
      <c r="P20">
        <f>O20/1.2</f>
        <v>0</v>
      </c>
      <c r="Q20">
        <f t="shared" si="31"/>
        <v>0</v>
      </c>
      <c r="R20" s="2">
        <v>0</v>
      </c>
      <c r="S20" s="2"/>
    </row>
    <row r="21" spans="1:19" s="10" customFormat="1" x14ac:dyDescent="0.25"/>
    <row r="22" spans="1:19" s="10" customFormat="1" x14ac:dyDescent="0.25"/>
    <row r="23" spans="1:19" s="10" customFormat="1" x14ac:dyDescent="0.25">
      <c r="C23" s="65" t="s">
        <v>74</v>
      </c>
      <c r="D23" s="65" t="s">
        <v>83</v>
      </c>
      <c r="F23" s="50" t="s">
        <v>84</v>
      </c>
      <c r="G23" s="50">
        <v>399</v>
      </c>
      <c r="I23" s="62"/>
      <c r="J23" s="62"/>
    </row>
    <row r="24" spans="1:19" s="10" customFormat="1" x14ac:dyDescent="0.25">
      <c r="C24" s="65" t="s">
        <v>1</v>
      </c>
      <c r="D24" s="65">
        <v>3100000</v>
      </c>
      <c r="F24" s="50" t="s">
        <v>71</v>
      </c>
      <c r="G24" s="50">
        <v>479</v>
      </c>
      <c r="H24" s="10">
        <f>G24/G23</f>
        <v>1.2005012531328321</v>
      </c>
      <c r="I24" s="62"/>
      <c r="J24" s="62"/>
    </row>
    <row r="25" spans="1:19" s="10" customFormat="1" x14ac:dyDescent="0.25">
      <c r="F25" s="50" t="s">
        <v>72</v>
      </c>
      <c r="G25" s="50"/>
      <c r="I25" s="62"/>
      <c r="J25" s="62"/>
    </row>
    <row r="26" spans="1:19" s="10" customFormat="1" x14ac:dyDescent="0.25">
      <c r="C26" s="66"/>
      <c r="D26" s="66"/>
      <c r="F26" s="66" t="s">
        <v>73</v>
      </c>
      <c r="G26" s="66">
        <f>G24*G25</f>
        <v>0</v>
      </c>
      <c r="H26" s="10">
        <f>G26/D24</f>
        <v>0</v>
      </c>
      <c r="I26" s="68"/>
      <c r="J26" s="68"/>
    </row>
    <row r="27" spans="1:19" s="10" customFormat="1" x14ac:dyDescent="0.25">
      <c r="C27" s="66"/>
      <c r="D27" s="66"/>
      <c r="F27" s="66" t="s">
        <v>24</v>
      </c>
      <c r="G27" s="66">
        <f>G26*90%</f>
        <v>0</v>
      </c>
      <c r="I27" s="68"/>
      <c r="J27" s="68"/>
    </row>
    <row r="28" spans="1:19" s="10" customFormat="1" x14ac:dyDescent="0.25">
      <c r="C28" s="66"/>
      <c r="D28" s="66"/>
      <c r="F28" s="66" t="s">
        <v>25</v>
      </c>
      <c r="G28" s="66">
        <f>G26*80%</f>
        <v>0</v>
      </c>
      <c r="I28" s="68"/>
      <c r="J28" s="68"/>
    </row>
    <row r="29" spans="1:19" s="10" customFormat="1" x14ac:dyDescent="0.25">
      <c r="C29" s="66"/>
      <c r="D29" s="66"/>
      <c r="I29" s="62"/>
      <c r="J29" s="62"/>
    </row>
    <row r="30" spans="1:19" s="10" customFormat="1" x14ac:dyDescent="0.25">
      <c r="C30" s="66"/>
      <c r="D30" s="66"/>
      <c r="I30" s="62"/>
      <c r="J30" s="62"/>
    </row>
    <row r="31" spans="1:19" s="10" customFormat="1" x14ac:dyDescent="0.25"/>
    <row r="32" spans="1:19" s="10" customFormat="1" x14ac:dyDescent="0.25"/>
    <row r="33" s="10" customFormat="1" x14ac:dyDescent="0.25"/>
    <row r="34" s="10" customFormat="1" x14ac:dyDescent="0.25"/>
    <row r="35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3:A34"/>
  <sheetViews>
    <sheetView workbookViewId="0">
      <selection activeCell="H69" sqref="H69"/>
    </sheetView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8:A19"/>
  <sheetViews>
    <sheetView zoomScale="115" zoomScaleNormal="115" workbookViewId="0"/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A7" workbookViewId="0">
      <selection activeCell="J39" sqref="J3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Depreciation</vt:lpstr>
      <vt:lpstr>Site Measurement</vt:lpstr>
      <vt:lpstr>Calculation</vt:lpstr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SHYAM</cp:lastModifiedBy>
  <cp:lastPrinted>2019-11-05T06:14:02Z</cp:lastPrinted>
  <dcterms:created xsi:type="dcterms:W3CDTF">2018-02-17T10:36:41Z</dcterms:created>
  <dcterms:modified xsi:type="dcterms:W3CDTF">2023-12-01T08:35:48Z</dcterms:modified>
</cp:coreProperties>
</file>