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B80541A5-5C00-4025-950A-B6C7A49505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0" i="1" l="1"/>
  <c r="I16" i="1"/>
  <c r="H5" i="1"/>
  <c r="N23" i="1"/>
  <c r="M23" i="1"/>
  <c r="N14" i="1"/>
  <c r="N10" i="1"/>
  <c r="N11" i="1" s="1"/>
  <c r="M10" i="1"/>
  <c r="M11" i="1" s="1"/>
  <c r="N8" i="1"/>
  <c r="M8" i="1"/>
  <c r="N6" i="1"/>
  <c r="M6" i="1"/>
  <c r="N5" i="1"/>
  <c r="M5" i="1"/>
  <c r="M14" i="1" s="1"/>
  <c r="I17" i="1"/>
  <c r="B10" i="1"/>
  <c r="B11" i="1"/>
  <c r="M12" i="1" l="1"/>
  <c r="M13" i="1" s="1"/>
  <c r="M15" i="1" s="1"/>
  <c r="M18" i="1" s="1"/>
  <c r="N12" i="1"/>
  <c r="N13" i="1" s="1"/>
  <c r="N15" i="1" s="1"/>
  <c r="N18" i="1" s="1"/>
  <c r="C23" i="1"/>
  <c r="N24" i="1" l="1"/>
  <c r="N20" i="1"/>
  <c r="N22" i="1"/>
  <c r="N21" i="1"/>
  <c r="M24" i="1"/>
  <c r="M20" i="1"/>
  <c r="E23" i="1"/>
  <c r="D23" i="1"/>
  <c r="B23" i="1"/>
  <c r="F6" i="1"/>
  <c r="G5" i="1"/>
  <c r="E10" i="1"/>
  <c r="E11" i="1" s="1"/>
  <c r="D10" i="1"/>
  <c r="D11" i="1" s="1"/>
  <c r="E8" i="1"/>
  <c r="D8" i="1"/>
  <c r="E6" i="1"/>
  <c r="D6" i="1"/>
  <c r="E5" i="1"/>
  <c r="E14" i="1" s="1"/>
  <c r="D5" i="1"/>
  <c r="D14" i="1" s="1"/>
  <c r="C10" i="1"/>
  <c r="C11" i="1" s="1"/>
  <c r="C8" i="1"/>
  <c r="C6" i="1"/>
  <c r="C5" i="1"/>
  <c r="C14" i="1" s="1"/>
  <c r="J4" i="1"/>
  <c r="D42" i="1"/>
  <c r="D41" i="1"/>
  <c r="M22" i="1" l="1"/>
  <c r="M21" i="1"/>
  <c r="F5" i="1"/>
  <c r="J16" i="1"/>
  <c r="I18" i="1"/>
  <c r="C13" i="1"/>
  <c r="C15" i="1" s="1"/>
  <c r="C18" i="1" s="1"/>
  <c r="E12" i="1"/>
  <c r="E13" i="1" s="1"/>
  <c r="E15" i="1" s="1"/>
  <c r="E18" i="1" s="1"/>
  <c r="H6" i="1"/>
  <c r="C12" i="1"/>
  <c r="D12" i="1"/>
  <c r="D13" i="1" s="1"/>
  <c r="D15" i="1" s="1"/>
  <c r="D18" i="1" s="1"/>
  <c r="J30" i="1"/>
  <c r="J5" i="1"/>
  <c r="E21" i="1" l="1"/>
  <c r="E20" i="1"/>
  <c r="E22" i="1"/>
  <c r="E24" i="1"/>
  <c r="C20" i="1"/>
  <c r="C21" i="1"/>
  <c r="D20" i="1"/>
  <c r="D24" i="1"/>
  <c r="C24" i="1"/>
  <c r="C22" i="1"/>
  <c r="B8" i="1"/>
  <c r="I3" i="1"/>
  <c r="D21" i="1" l="1"/>
  <c r="B26" i="1"/>
  <c r="D22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8" i="1"/>
  <c r="H38" i="1" s="1"/>
  <c r="G39" i="1"/>
  <c r="H39" i="1" s="1"/>
  <c r="G40" i="1"/>
  <c r="H40" i="1" s="1"/>
  <c r="D39" i="1" l="1"/>
  <c r="J31" i="1" l="1"/>
  <c r="K7" i="1" l="1"/>
  <c r="I35" i="1" l="1"/>
  <c r="I34" i="1"/>
  <c r="I36" i="1"/>
  <c r="D40" i="1" l="1"/>
  <c r="I30" i="1"/>
  <c r="I39" i="1" l="1"/>
  <c r="I38" i="1"/>
  <c r="D38" i="1"/>
  <c r="I31" i="1"/>
  <c r="I32" i="1"/>
  <c r="I33" i="1"/>
  <c r="B5" i="1" l="1"/>
  <c r="B6" i="1" l="1"/>
  <c r="B14" i="1"/>
  <c r="B12" i="1" l="1"/>
  <c r="B13" i="1" s="1"/>
  <c r="B15" i="1" s="1"/>
  <c r="B18" i="1" s="1"/>
  <c r="B20" i="1" s="1"/>
  <c r="B21" i="1" l="1"/>
  <c r="B22" i="1"/>
  <c r="B25" i="1"/>
  <c r="B24" i="1"/>
  <c r="B27" i="1" l="1"/>
  <c r="C27" i="1" s="1"/>
</calcChain>
</file>

<file path=xl/sharedStrings.xml><?xml version="1.0" encoding="utf-8"?>
<sst xmlns="http://schemas.openxmlformats.org/spreadsheetml/2006/main" count="40" uniqueCount="37">
  <si>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</si>
  <si>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</si>
  <si>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</si>
  <si>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</si>
  <si>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</si>
  <si>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</si>
  <si>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</si>
  <si>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</si>
  <si>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</si>
  <si>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</si>
  <si>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Value</t>
  </si>
  <si>
    <t>RV</t>
  </si>
  <si>
    <t>DV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</si>
  <si>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</si>
  <si>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</si>
  <si>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</si>
  <si>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</si>
  <si>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</si>
  <si>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</si>
  <si>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</si>
  <si>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</si>
  <si>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</si>
  <si>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</si>
  <si>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</si>
  <si>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Measurement</t>
  </si>
  <si>
    <t>Area</t>
  </si>
  <si>
    <t>Carpet area</t>
  </si>
  <si>
    <t>Flat No</t>
  </si>
  <si>
    <t>Total Value 201/202</t>
  </si>
  <si>
    <t>Total Value 301/302</t>
  </si>
  <si>
    <t>Carparking Value</t>
  </si>
  <si>
    <t>FV</t>
  </si>
  <si>
    <t>Total Value</t>
  </si>
  <si>
    <t>Depreciation (100-10)X10/60</t>
  </si>
  <si>
    <t>Flat No. 201/202</t>
  </si>
  <si>
    <t>Flat No. 301/302</t>
  </si>
  <si>
    <t>Yogesh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</si>
</sst>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Arial Narrow"/>
      <family val="2"/>
    </font>
    <font>
      <b/>
      <sz val="11"/>
      <name val="Calibri"/>
      <family val="2"/>
      <scheme val="minor"/>
    </font>
    <font>
      <b/>
      <sz val="11"/>
      <color rgb="FFFF0000"/>
      <name val="Arial Narrow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3" fillId="0" borderId="0" xfId="1" applyFont="1" applyBorder="1"/>
    <xf numFmtId="43" fontId="2" fillId="0" borderId="0" xfId="1" applyFont="1" applyBorder="1"/>
    <xf numFmtId="0" fontId="0" fillId="0" borderId="5" xfId="0" applyBorder="1" applyAlignment="1">
      <alignment wrapText="1"/>
    </xf>
    <xf numFmtId="0" fontId="2" fillId="0" borderId="0" xfId="0" applyFont="1"/>
    <xf numFmtId="43" fontId="0" fillId="0" borderId="6" xfId="0" applyNumberFormat="1" applyBorder="1"/>
    <xf numFmtId="43" fontId="2" fillId="0" borderId="0" xfId="0" applyNumberFormat="1" applyFont="1"/>
    <xf numFmtId="43" fontId="0" fillId="0" borderId="0" xfId="0" applyNumberForma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43" fontId="3" fillId="0" borderId="0" xfId="1" applyFont="1" applyFill="1" applyBorder="1"/>
    <xf numFmtId="43" fontId="5" fillId="0" borderId="0" xfId="0" applyNumberFormat="1" applyFont="1"/>
    <xf numFmtId="165" fontId="2" fillId="0" borderId="0" xfId="1" applyNumberFormat="1" applyFont="1" applyFill="1" applyBorder="1"/>
    <xf numFmtId="43" fontId="9" fillId="0" borderId="0" xfId="0" applyNumberFormat="1" applyFont="1"/>
    <xf numFmtId="43" fontId="10" fillId="0" borderId="0" xfId="0" applyNumberFormat="1" applyFont="1"/>
    <xf numFmtId="0" fontId="8" fillId="0" borderId="0" xfId="2" applyFill="1" applyBorder="1" applyAlignment="1" applyProtection="1"/>
    <xf numFmtId="0" fontId="11" fillId="0" borderId="1" xfId="0" applyFont="1" applyBorder="1"/>
    <xf numFmtId="43" fontId="11" fillId="0" borderId="1" xfId="0" applyNumberFormat="1" applyFont="1" applyBorder="1"/>
    <xf numFmtId="0" fontId="11" fillId="0" borderId="1" xfId="0" applyFont="1" applyBorder="1" applyAlignment="1">
      <alignment wrapText="1"/>
    </xf>
    <xf numFmtId="0" fontId="13" fillId="0" borderId="1" xfId="0" applyFont="1" applyBorder="1"/>
    <xf numFmtId="0" fontId="11" fillId="0" borderId="1" xfId="1" applyNumberFormat="1" applyFont="1" applyBorder="1"/>
    <xf numFmtId="10" fontId="11" fillId="0" borderId="1" xfId="1" applyNumberFormat="1" applyFont="1" applyBorder="1"/>
    <xf numFmtId="43" fontId="11" fillId="0" borderId="1" xfId="1" applyFont="1" applyBorder="1"/>
    <xf numFmtId="0" fontId="12" fillId="0" borderId="1" xfId="0" applyFont="1" applyBorder="1"/>
    <xf numFmtId="0" fontId="14" fillId="0" borderId="1" xfId="0" applyFont="1" applyBorder="1"/>
    <xf numFmtId="43" fontId="12" fillId="0" borderId="1" xfId="0" applyNumberFormat="1" applyFont="1" applyBorder="1"/>
    <xf numFmtId="43" fontId="14" fillId="0" borderId="1" xfId="0" applyNumberFormat="1" applyFont="1" applyBorder="1"/>
    <xf numFmtId="0" fontId="0" fillId="0" borderId="7" xfId="0" applyBorder="1"/>
    <xf numFmtId="43" fontId="0" fillId="0" borderId="7" xfId="0" applyNumberFormat="1" applyBorder="1"/>
    <xf numFmtId="43" fontId="13" fillId="0" borderId="1" xfId="1" applyFont="1" applyFill="1" applyBorder="1"/>
    <xf numFmtId="10" fontId="13" fillId="0" borderId="1" xfId="0" applyNumberFormat="1" applyFont="1" applyBorder="1"/>
    <xf numFmtId="164" fontId="0" fillId="0" borderId="0" xfId="0" applyNumberFormat="1"/>
    <xf numFmtId="43" fontId="15" fillId="0" borderId="1" xfId="0" applyNumberFormat="1" applyFont="1" applyBorder="1"/>
    <xf numFmtId="0" fontId="2" fillId="0" borderId="2" xfId="0" applyFont="1" applyBorder="1"/>
    <xf numFmtId="0" fontId="16" fillId="0" borderId="3" xfId="0" applyFont="1" applyBorder="1"/>
    <xf numFmtId="0" fontId="16" fillId="0" borderId="4" xfId="0" applyFont="1" applyBorder="1"/>
    <xf numFmtId="0" fontId="2" fillId="0" borderId="1" xfId="0" applyFont="1" applyBorder="1"/>
    <xf numFmtId="43" fontId="16" fillId="0" borderId="1" xfId="0" applyNumberFormat="1" applyFont="1" applyBorder="1"/>
    <xf numFmtId="43" fontId="13" fillId="0" borderId="1" xfId="0" applyNumberFormat="1" applyFont="1" applyBorder="1"/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16" fillId="0" borderId="1" xfId="0" applyFont="1" applyBorder="1"/>
    <xf numFmtId="0" fontId="17" fillId="2" borderId="1" xfId="0" applyFont="1" applyFill="1" applyBorder="1"/>
    <xf numFmtId="43" fontId="17" fillId="2" borderId="1" xfId="0" applyNumberFormat="1" applyFont="1" applyFill="1" applyBorder="1"/>
    <xf numFmtId="43" fontId="6" fillId="2" borderId="1" xfId="0" applyNumberFormat="1" applyFont="1" applyFill="1" applyBorder="1"/>
    <xf numFmtId="43" fontId="18" fillId="3" borderId="1" xfId="1" applyFont="1" applyFill="1" applyBorder="1"/>
    <xf numFmtId="0" fontId="18" fillId="3" borderId="1" xfId="0" applyFont="1" applyFill="1" applyBorder="1"/>
    <xf numFmtId="10" fontId="18" fillId="3" borderId="1" xfId="0" applyNumberFormat="1" applyFont="1" applyFill="1" applyBorder="1"/>
    <xf numFmtId="43" fontId="18" fillId="3" borderId="1" xfId="0" applyNumberFormat="1" applyFont="1" applyFill="1" applyBorder="1"/>
    <xf numFmtId="0" fontId="19" fillId="3" borderId="3" xfId="0" applyFont="1" applyFill="1" applyBorder="1"/>
    <xf numFmtId="0" fontId="20" fillId="3" borderId="1" xfId="0" applyFont="1" applyFill="1" applyBorder="1"/>
    <xf numFmtId="10" fontId="20" fillId="3" borderId="1" xfId="0" applyNumberFormat="1" applyFont="1" applyFill="1" applyBorder="1"/>
    <xf numFmtId="43" fontId="20" fillId="3" borderId="1" xfId="0" applyNumberFormat="1" applyFont="1" applyFill="1" applyBorder="1"/>
    <xf numFmtId="0" fontId="19" fillId="3" borderId="0" xfId="0" applyFont="1" applyFill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10</xdr:col>
      <xdr:colOff>422100</xdr:colOff>
      <xdr:row>21</xdr:row>
      <xdr:rowOff>49500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6480000" cy="405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22</xdr:col>
      <xdr:colOff>304800</xdr:colOff>
      <xdr:row>68</xdr:row>
      <xdr:rowOff>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381500"/>
          <a:ext cx="13716000" cy="8572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22</xdr:col>
      <xdr:colOff>304800</xdr:colOff>
      <xdr:row>116</xdr:row>
      <xdr:rowOff>0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525500"/>
          <a:ext cx="13716000" cy="8572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22</xdr:col>
      <xdr:colOff>304800</xdr:colOff>
      <xdr:row>163</xdr:row>
      <xdr:rowOff>0</xdr:rowOff>
    </xdr:to>
    <xdr:pic>
      <xdr:nvPicPr>
        <xdr:cNvPr id="1028" name="Picture 4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479000"/>
          <a:ext cx="13716000" cy="8572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166</xdr:row>
      <xdr:rowOff>0</xdr:rowOff>
    </xdr:from>
    <xdr:to>
      <xdr:col>22</xdr:col>
      <xdr:colOff>304800</xdr:colOff>
      <xdr:row>211</xdr:row>
      <xdr:rowOff>0</xdr:rowOff>
    </xdr:to>
    <xdr:pic>
      <xdr:nvPicPr>
        <xdr:cNvPr id="1029" name="Picture 5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23000"/>
          <a:ext cx="13716000" cy="8572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22</xdr:col>
      <xdr:colOff>304800</xdr:colOff>
      <xdr:row>258</xdr:row>
      <xdr:rowOff>0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576500"/>
          <a:ext cx="13716000" cy="8572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259</xdr:row>
      <xdr:rowOff>0</xdr:rowOff>
    </xdr:from>
    <xdr:to>
      <xdr:col>22</xdr:col>
      <xdr:colOff>304800</xdr:colOff>
      <xdr:row>304</xdr:row>
      <xdr:rowOff>0</xdr:rowOff>
    </xdr:to>
    <xdr:pic>
      <xdr:nvPicPr>
        <xdr:cNvPr id="1031" name="Picture 7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339500"/>
          <a:ext cx="13716000" cy="8572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308</xdr:row>
      <xdr:rowOff>0</xdr:rowOff>
    </xdr:from>
    <xdr:to>
      <xdr:col>22</xdr:col>
      <xdr:colOff>304800</xdr:colOff>
      <xdr:row>353</xdr:row>
      <xdr:rowOff>0</xdr:rowOff>
    </xdr:to>
    <xdr:pic>
      <xdr:nvPicPr>
        <xdr:cNvPr id="1032" name="Picture 8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0"/>
          <a:ext cx="13716000" cy="8572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19707</xdr:colOff>
      <xdr:row>355</xdr:row>
      <xdr:rowOff>0</xdr:rowOff>
    </xdr:from>
    <xdr:to>
      <xdr:col>22</xdr:col>
      <xdr:colOff>324507</xdr:colOff>
      <xdr:row>400</xdr:row>
      <xdr:rowOff>0</xdr:rowOff>
    </xdr:to>
    <xdr:pic>
      <xdr:nvPicPr>
        <xdr:cNvPr id="1033" name="Picture 9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07" y="67627500"/>
          <a:ext cx="13744903" cy="8572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403</xdr:row>
      <xdr:rowOff>0</xdr:rowOff>
    </xdr:from>
    <xdr:to>
      <xdr:col>22</xdr:col>
      <xdr:colOff>304800</xdr:colOff>
      <xdr:row>448</xdr:row>
      <xdr:rowOff>0</xdr:rowOff>
    </xdr:to>
    <xdr:pic>
      <xdr:nvPicPr>
        <xdr:cNvPr id="1034" name="Picture 10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771500"/>
          <a:ext cx="13716000" cy="8572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7"/>
  <sheetViews>
    <sheetView tabSelected="1" zoomScaleNormal="100" workbookViewId="0">
      <selection activeCell="O27" sqref="O27"/>
    </sheetView>
  </sheetViews>
  <sheetFormatPr defaultRowHeight="15" x14ac:dyDescent="0.25"/>
  <cols>
    <col min="1" max="1" width="21.7109375" bestFit="1" customWidth="1"/>
    <col min="2" max="2" width="18.140625" style="15" bestFit="1" customWidth="1"/>
    <col min="3" max="3" width="15.5703125" style="15" bestFit="1" customWidth="1"/>
    <col min="4" max="4" width="18.28515625" bestFit="1" customWidth="1"/>
    <col min="5" max="5" width="18.28515625" customWidth="1"/>
    <col min="6" max="6" width="21.7109375" bestFit="1" customWidth="1"/>
    <col min="7" max="7" width="18.85546875" bestFit="1" customWidth="1"/>
    <col min="8" max="8" width="19.85546875" bestFit="1" customWidth="1"/>
    <col min="9" max="9" width="15.42578125" bestFit="1" customWidth="1"/>
    <col min="10" max="10" width="13.7109375" bestFit="1" customWidth="1"/>
    <col min="13" max="14" width="16" bestFit="1" customWidth="1"/>
    <col min="15" max="15" width="14.28515625" bestFit="1" customWidth="1"/>
  </cols>
  <sheetData>
    <row r="1" spans="1:15" ht="15.75" x14ac:dyDescent="0.25">
      <c r="A1" s="43"/>
      <c r="B1" s="44"/>
      <c r="C1" s="45"/>
      <c r="D1" s="9"/>
      <c r="E1" s="9"/>
      <c r="F1" s="1"/>
      <c r="G1" s="2"/>
      <c r="H1" s="2"/>
      <c r="I1" s="3"/>
      <c r="L1" s="1"/>
      <c r="M1" s="59" t="s">
        <v>36</v>
      </c>
      <c r="N1" s="59"/>
      <c r="O1" s="3"/>
    </row>
    <row r="2" spans="1:15" ht="16.5" x14ac:dyDescent="0.3">
      <c r="A2" s="34" t="s">
        <v>27</v>
      </c>
      <c r="B2" s="49">
        <v>201</v>
      </c>
      <c r="C2" s="49">
        <v>202</v>
      </c>
      <c r="D2" s="50">
        <v>301</v>
      </c>
      <c r="E2" s="51">
        <v>302</v>
      </c>
      <c r="G2" t="s">
        <v>14</v>
      </c>
      <c r="L2" s="4"/>
      <c r="M2" s="56">
        <v>301</v>
      </c>
      <c r="N2" s="56">
        <v>302</v>
      </c>
      <c r="O2" s="5"/>
    </row>
    <row r="3" spans="1:15" ht="16.5" x14ac:dyDescent="0.3">
      <c r="A3" s="26" t="s">
        <v>0</v>
      </c>
      <c r="B3" s="39">
        <v>27500</v>
      </c>
      <c r="C3" s="39">
        <v>27500</v>
      </c>
      <c r="D3" s="27">
        <v>27500</v>
      </c>
      <c r="E3" s="19">
        <v>27500</v>
      </c>
      <c r="G3" s="4">
        <v>2012</v>
      </c>
      <c r="H3" s="6">
        <v>2022</v>
      </c>
      <c r="I3" s="7">
        <f>H3-G3</f>
        <v>10</v>
      </c>
      <c r="J3">
        <v>30250</v>
      </c>
      <c r="L3" s="4"/>
      <c r="M3" s="55">
        <v>28000</v>
      </c>
      <c r="N3" s="55">
        <v>28000</v>
      </c>
      <c r="O3" s="5"/>
    </row>
    <row r="4" spans="1:15" ht="33" x14ac:dyDescent="0.3">
      <c r="A4" s="28" t="s">
        <v>1</v>
      </c>
      <c r="B4" s="39">
        <v>3000</v>
      </c>
      <c r="C4" s="39">
        <v>3000</v>
      </c>
      <c r="D4" s="27">
        <v>3000</v>
      </c>
      <c r="E4" s="19">
        <v>3000</v>
      </c>
      <c r="G4" s="8" t="s">
        <v>26</v>
      </c>
      <c r="H4" s="6"/>
      <c r="I4" s="7"/>
      <c r="J4">
        <f>J3/100*110</f>
        <v>33275</v>
      </c>
      <c r="L4" s="8"/>
      <c r="M4" s="55">
        <v>3000</v>
      </c>
      <c r="N4" s="55">
        <v>3000</v>
      </c>
      <c r="O4" s="5"/>
    </row>
    <row r="5" spans="1:15" ht="16.5" x14ac:dyDescent="0.3">
      <c r="A5" s="26" t="s">
        <v>2</v>
      </c>
      <c r="B5" s="39">
        <f>B3-B4</f>
        <v>24500</v>
      </c>
      <c r="C5" s="39">
        <f>C3-C4</f>
        <v>24500</v>
      </c>
      <c r="D5" s="27">
        <f>D3-D4</f>
        <v>24500</v>
      </c>
      <c r="E5" s="19">
        <f>E3-E4</f>
        <v>24500</v>
      </c>
      <c r="F5">
        <f>G5*1.2</f>
        <v>731.99505599999986</v>
      </c>
      <c r="G5">
        <f>56.67*10.764</f>
        <v>609.99587999999994</v>
      </c>
      <c r="H5" s="12">
        <f>G5+G6</f>
        <v>1082.9958799999999</v>
      </c>
      <c r="I5" s="22"/>
      <c r="J5">
        <f>J4/10.764</f>
        <v>3091.32292827945</v>
      </c>
      <c r="L5" s="4"/>
      <c r="M5" s="55">
        <f>M3-M4</f>
        <v>25000</v>
      </c>
      <c r="N5" s="55">
        <f>N3-N4</f>
        <v>25000</v>
      </c>
      <c r="O5" s="5"/>
    </row>
    <row r="6" spans="1:15" ht="16.5" x14ac:dyDescent="0.3">
      <c r="A6" s="26" t="s">
        <v>3</v>
      </c>
      <c r="B6" s="39">
        <f>B4</f>
        <v>3000</v>
      </c>
      <c r="C6" s="39">
        <f>C4</f>
        <v>3000</v>
      </c>
      <c r="D6" s="27">
        <f>D4</f>
        <v>3000</v>
      </c>
      <c r="E6" s="27">
        <f>E4</f>
        <v>3000</v>
      </c>
      <c r="F6">
        <f>G6*1.2</f>
        <v>567.6</v>
      </c>
      <c r="G6" s="36">
        <v>473</v>
      </c>
      <c r="H6" s="11">
        <f>H5*1.2</f>
        <v>1299.5950559999999</v>
      </c>
      <c r="I6" s="22"/>
      <c r="J6" s="16"/>
      <c r="L6" s="4"/>
      <c r="M6" s="55">
        <f>M4</f>
        <v>3000</v>
      </c>
      <c r="N6" s="55">
        <f>N4</f>
        <v>3000</v>
      </c>
      <c r="O6" s="5"/>
    </row>
    <row r="7" spans="1:15" ht="16.5" x14ac:dyDescent="0.3">
      <c r="A7" s="26" t="s">
        <v>4</v>
      </c>
      <c r="B7" s="29">
        <v>10</v>
      </c>
      <c r="C7" s="29">
        <v>10</v>
      </c>
      <c r="D7" s="30">
        <v>10</v>
      </c>
      <c r="E7" s="30">
        <v>10</v>
      </c>
      <c r="G7" s="36"/>
      <c r="H7" s="11"/>
      <c r="I7" s="11"/>
      <c r="J7" s="16"/>
      <c r="K7">
        <f>J7/10.764</f>
        <v>0</v>
      </c>
      <c r="L7" s="4"/>
      <c r="M7" s="56">
        <v>10</v>
      </c>
      <c r="N7" s="56">
        <v>10</v>
      </c>
      <c r="O7" s="5"/>
    </row>
    <row r="8" spans="1:15" ht="16.5" x14ac:dyDescent="0.3">
      <c r="A8" s="26" t="s">
        <v>5</v>
      </c>
      <c r="B8" s="29">
        <f>B9-B7</f>
        <v>50</v>
      </c>
      <c r="C8" s="29">
        <f>C9-C7</f>
        <v>50</v>
      </c>
      <c r="D8" s="30">
        <f>D9-D7</f>
        <v>50</v>
      </c>
      <c r="E8" s="30">
        <f>E9-E7</f>
        <v>50</v>
      </c>
      <c r="G8" s="36"/>
      <c r="H8" s="21"/>
      <c r="I8" s="11"/>
      <c r="J8" s="16"/>
      <c r="L8" s="4"/>
      <c r="M8" s="56">
        <f>M9-M7</f>
        <v>50</v>
      </c>
      <c r="N8" s="56">
        <f>N9-N7</f>
        <v>50</v>
      </c>
      <c r="O8" s="5"/>
    </row>
    <row r="9" spans="1:15" ht="16.5" x14ac:dyDescent="0.3">
      <c r="A9" s="26" t="s">
        <v>6</v>
      </c>
      <c r="B9" s="29">
        <v>60</v>
      </c>
      <c r="C9" s="29">
        <v>60</v>
      </c>
      <c r="D9" s="30">
        <v>60</v>
      </c>
      <c r="E9" s="30">
        <v>60</v>
      </c>
      <c r="G9" s="42"/>
      <c r="H9" s="41"/>
      <c r="I9" s="21"/>
      <c r="J9" s="16"/>
      <c r="K9" s="14"/>
      <c r="L9" s="14"/>
      <c r="M9" s="60">
        <v>60</v>
      </c>
      <c r="N9" s="56">
        <v>60</v>
      </c>
      <c r="O9" s="5"/>
    </row>
    <row r="10" spans="1:15" ht="33" x14ac:dyDescent="0.3">
      <c r="A10" s="28" t="s">
        <v>33</v>
      </c>
      <c r="B10" s="29">
        <f>90*B7/B9</f>
        <v>15</v>
      </c>
      <c r="C10" s="29">
        <f>90*C7/C9</f>
        <v>15</v>
      </c>
      <c r="D10" s="30">
        <f>90*D7/D9</f>
        <v>15</v>
      </c>
      <c r="E10" s="30">
        <f>90*E7/E9</f>
        <v>15</v>
      </c>
      <c r="G10" s="36"/>
      <c r="H10" s="20"/>
      <c r="I10" s="21"/>
      <c r="J10" s="16"/>
      <c r="K10" s="14"/>
      <c r="L10" s="14"/>
      <c r="M10" s="60">
        <f>90*M7/M9</f>
        <v>15</v>
      </c>
      <c r="N10" s="56">
        <f>90*N7/N9</f>
        <v>15</v>
      </c>
      <c r="O10" s="5"/>
    </row>
    <row r="11" spans="1:15" ht="16.5" x14ac:dyDescent="0.3">
      <c r="A11" s="26"/>
      <c r="B11" s="40">
        <f>B10%</f>
        <v>0.15</v>
      </c>
      <c r="C11" s="40">
        <f>C10%</f>
        <v>0.15</v>
      </c>
      <c r="D11" s="31">
        <f>D10%</f>
        <v>0.15</v>
      </c>
      <c r="E11" s="31">
        <f>E10%</f>
        <v>0.15</v>
      </c>
      <c r="G11" s="36"/>
      <c r="H11" s="11"/>
      <c r="I11" s="21"/>
      <c r="J11" s="16"/>
      <c r="K11" s="14"/>
      <c r="L11" s="14"/>
      <c r="M11" s="61">
        <f>M10%</f>
        <v>0.15</v>
      </c>
      <c r="N11" s="57">
        <f>N10%</f>
        <v>0.15</v>
      </c>
      <c r="O11" s="5"/>
    </row>
    <row r="12" spans="1:15" ht="16.5" x14ac:dyDescent="0.3">
      <c r="A12" s="26" t="s">
        <v>7</v>
      </c>
      <c r="B12" s="39">
        <f>B6*B11</f>
        <v>450</v>
      </c>
      <c r="C12" s="39">
        <f>C6*C11</f>
        <v>450</v>
      </c>
      <c r="D12" s="32">
        <f>D6*D11</f>
        <v>450</v>
      </c>
      <c r="E12" s="32">
        <f>E6*E11</f>
        <v>450</v>
      </c>
      <c r="G12" s="36"/>
      <c r="H12" s="11"/>
      <c r="I12" s="21"/>
      <c r="J12" s="16"/>
      <c r="K12" s="14"/>
      <c r="L12" s="14"/>
      <c r="M12" s="62">
        <f>M6*M11</f>
        <v>450</v>
      </c>
      <c r="N12" s="55">
        <f>N6*N11</f>
        <v>450</v>
      </c>
      <c r="O12" s="5"/>
    </row>
    <row r="13" spans="1:15" ht="16.5" x14ac:dyDescent="0.3">
      <c r="A13" s="26" t="s">
        <v>8</v>
      </c>
      <c r="B13" s="39">
        <f>B6-B12</f>
        <v>2550</v>
      </c>
      <c r="C13" s="39">
        <f>C6-C12</f>
        <v>2550</v>
      </c>
      <c r="D13" s="32">
        <f>D6-D12</f>
        <v>2550</v>
      </c>
      <c r="E13" s="39">
        <f>E6-E12</f>
        <v>2550</v>
      </c>
      <c r="G13" s="36"/>
      <c r="H13" s="21"/>
      <c r="I13" s="21"/>
      <c r="J13" s="16"/>
      <c r="K13" s="14"/>
      <c r="L13" s="14"/>
      <c r="M13" s="62">
        <f>M6-M12</f>
        <v>2550</v>
      </c>
      <c r="N13" s="55">
        <f>N6-N12</f>
        <v>2550</v>
      </c>
      <c r="O13" s="5"/>
    </row>
    <row r="14" spans="1:15" ht="16.5" x14ac:dyDescent="0.3">
      <c r="A14" s="26" t="s">
        <v>2</v>
      </c>
      <c r="B14" s="39">
        <f>B5</f>
        <v>24500</v>
      </c>
      <c r="C14" s="39">
        <f>C5</f>
        <v>24500</v>
      </c>
      <c r="D14" s="27">
        <f>D5</f>
        <v>24500</v>
      </c>
      <c r="E14" s="19">
        <f>E5</f>
        <v>24500</v>
      </c>
      <c r="G14" s="14" t="s">
        <v>24</v>
      </c>
      <c r="I14" s="21"/>
      <c r="J14" s="16"/>
      <c r="K14" s="14"/>
      <c r="L14" s="14"/>
      <c r="M14" s="62">
        <f>M5</f>
        <v>25000</v>
      </c>
      <c r="N14" s="55">
        <f>N5</f>
        <v>25000</v>
      </c>
      <c r="O14" s="5"/>
    </row>
    <row r="15" spans="1:15" ht="16.5" x14ac:dyDescent="0.3">
      <c r="A15" s="26" t="s">
        <v>9</v>
      </c>
      <c r="B15" s="39">
        <f>B14+B13</f>
        <v>27050</v>
      </c>
      <c r="C15" s="39">
        <f>C14+C13</f>
        <v>27050</v>
      </c>
      <c r="D15" s="27">
        <f>D14+D13</f>
        <v>27050</v>
      </c>
      <c r="E15" s="19">
        <f>E14+E13</f>
        <v>27050</v>
      </c>
      <c r="G15" s="14" t="s">
        <v>16</v>
      </c>
      <c r="H15" s="23"/>
      <c r="I15" s="21"/>
      <c r="J15" s="14"/>
      <c r="K15" s="14"/>
      <c r="L15" s="14"/>
      <c r="M15" s="62">
        <f>M14+M13</f>
        <v>27550</v>
      </c>
      <c r="N15" s="55">
        <f>N14+N13</f>
        <v>27550</v>
      </c>
      <c r="O15" s="5"/>
    </row>
    <row r="16" spans="1:15" ht="16.5" x14ac:dyDescent="0.3">
      <c r="A16" s="26"/>
      <c r="B16" s="29"/>
      <c r="C16" s="29"/>
      <c r="D16" s="26"/>
      <c r="E16" s="17"/>
      <c r="F16" t="s">
        <v>34</v>
      </c>
      <c r="G16" s="21">
        <v>1297</v>
      </c>
      <c r="H16" s="24">
        <v>24000</v>
      </c>
      <c r="I16" s="11">
        <f>H16*G16</f>
        <v>31128000</v>
      </c>
      <c r="J16" s="12">
        <f>I16/1083</f>
        <v>28742.382271468145</v>
      </c>
      <c r="L16" s="4"/>
      <c r="M16" s="56"/>
      <c r="N16" s="56"/>
      <c r="O16" s="5"/>
    </row>
    <row r="17" spans="1:15" ht="16.5" x14ac:dyDescent="0.3">
      <c r="A17" s="34" t="s">
        <v>25</v>
      </c>
      <c r="B17" s="33">
        <v>610</v>
      </c>
      <c r="C17" s="33">
        <v>473</v>
      </c>
      <c r="D17" s="34">
        <v>610</v>
      </c>
      <c r="E17" s="46">
        <v>473</v>
      </c>
      <c r="F17" t="s">
        <v>35</v>
      </c>
      <c r="G17" s="21">
        <v>1391</v>
      </c>
      <c r="H17" s="24">
        <v>24000</v>
      </c>
      <c r="I17" s="11">
        <f>H17*G17</f>
        <v>33384000</v>
      </c>
      <c r="L17" s="4"/>
      <c r="M17" s="56">
        <v>610</v>
      </c>
      <c r="N17" s="56">
        <v>473</v>
      </c>
      <c r="O17" s="5"/>
    </row>
    <row r="18" spans="1:15" ht="16.5" x14ac:dyDescent="0.3">
      <c r="A18" s="34" t="s">
        <v>10</v>
      </c>
      <c r="B18" s="35">
        <f>B15*B17</f>
        <v>16500500</v>
      </c>
      <c r="C18" s="35">
        <f>C15*C17</f>
        <v>12794650</v>
      </c>
      <c r="D18" s="36">
        <f>D15*D17</f>
        <v>16500500</v>
      </c>
      <c r="E18" s="36">
        <f>E15*E17</f>
        <v>12794650</v>
      </c>
      <c r="F18" s="21"/>
      <c r="G18" s="21"/>
      <c r="H18" s="11"/>
      <c r="I18" s="10">
        <f>I17+I16</f>
        <v>64512000</v>
      </c>
      <c r="L18" s="4"/>
      <c r="M18" s="58">
        <f>M15*M17</f>
        <v>16805500</v>
      </c>
      <c r="N18" s="58">
        <f>N15*N17</f>
        <v>13031150</v>
      </c>
      <c r="O18" s="10"/>
    </row>
    <row r="19" spans="1:15" ht="16.5" x14ac:dyDescent="0.3">
      <c r="A19" s="34" t="s">
        <v>30</v>
      </c>
      <c r="B19" s="35">
        <v>800000</v>
      </c>
      <c r="C19" s="35">
        <v>0</v>
      </c>
      <c r="D19" s="35">
        <v>800000</v>
      </c>
      <c r="E19" s="36">
        <v>0</v>
      </c>
      <c r="F19" s="21"/>
      <c r="G19" s="21"/>
      <c r="H19" s="11"/>
      <c r="I19" s="10"/>
      <c r="L19" s="4"/>
      <c r="M19" s="58">
        <v>800000</v>
      </c>
      <c r="N19" s="58">
        <v>0</v>
      </c>
      <c r="O19" s="10"/>
    </row>
    <row r="20" spans="1:15" ht="16.5" x14ac:dyDescent="0.3">
      <c r="A20" s="34" t="s">
        <v>31</v>
      </c>
      <c r="B20" s="35">
        <f>B19+B18</f>
        <v>17300500</v>
      </c>
      <c r="C20" s="35">
        <f>C18</f>
        <v>12794650</v>
      </c>
      <c r="D20" s="35">
        <f>D19+D18</f>
        <v>17300500</v>
      </c>
      <c r="E20" s="36">
        <f>E18</f>
        <v>12794650</v>
      </c>
      <c r="F20" s="21"/>
      <c r="G20" s="21"/>
      <c r="H20" s="11"/>
      <c r="I20" s="10"/>
      <c r="L20" s="4"/>
      <c r="M20" s="58">
        <f>M19+M18</f>
        <v>17605500</v>
      </c>
      <c r="N20" s="58">
        <f>N18</f>
        <v>13031150</v>
      </c>
      <c r="O20" s="10">
        <f>M20+N20</f>
        <v>30636650</v>
      </c>
    </row>
    <row r="21" spans="1:15" ht="16.5" x14ac:dyDescent="0.3">
      <c r="A21" s="34" t="s">
        <v>11</v>
      </c>
      <c r="B21" s="48">
        <f>B20*0.95</f>
        <v>16435475</v>
      </c>
      <c r="C21" s="48">
        <f>C18*0.95</f>
        <v>12154917.5</v>
      </c>
      <c r="D21" s="48">
        <f>D20*0.95</f>
        <v>16435475</v>
      </c>
      <c r="E21" s="27">
        <f>E18*0.95</f>
        <v>12154917.5</v>
      </c>
      <c r="F21" s="41"/>
      <c r="G21" s="12"/>
      <c r="H21" s="12"/>
      <c r="I21" s="10"/>
      <c r="L21" s="4"/>
      <c r="M21" s="58">
        <f>M20*0.95</f>
        <v>16725225</v>
      </c>
      <c r="N21" s="58">
        <f>N18*0.95</f>
        <v>12379592.5</v>
      </c>
      <c r="O21" s="10"/>
    </row>
    <row r="22" spans="1:15" ht="16.5" x14ac:dyDescent="0.3">
      <c r="A22" s="34" t="s">
        <v>12</v>
      </c>
      <c r="B22" s="48">
        <f>B20*0.8</f>
        <v>13840400</v>
      </c>
      <c r="C22" s="48">
        <f>C18*0.8</f>
        <v>10235720</v>
      </c>
      <c r="D22" s="48">
        <f>D20*0.8</f>
        <v>13840400</v>
      </c>
      <c r="E22" s="27">
        <f>E18*0.8</f>
        <v>10235720</v>
      </c>
      <c r="F22" s="12"/>
      <c r="G22" s="12"/>
      <c r="H22" s="12"/>
      <c r="I22" s="10"/>
      <c r="L22" s="4"/>
      <c r="M22" s="58">
        <f>M20*0.8</f>
        <v>14084400</v>
      </c>
      <c r="N22" s="58">
        <f>N18*0.8</f>
        <v>10424920</v>
      </c>
      <c r="O22" s="5"/>
    </row>
    <row r="23" spans="1:15" ht="16.5" x14ac:dyDescent="0.3">
      <c r="A23" s="34" t="s">
        <v>13</v>
      </c>
      <c r="B23" s="48">
        <f>732*B4</f>
        <v>2196000</v>
      </c>
      <c r="C23" s="48">
        <f>568*C4</f>
        <v>1704000</v>
      </c>
      <c r="D23" s="48">
        <f>732*D4</f>
        <v>2196000</v>
      </c>
      <c r="E23" s="27">
        <f>566*E4</f>
        <v>1698000</v>
      </c>
      <c r="F23" s="12"/>
      <c r="I23" s="5"/>
      <c r="M23" s="58">
        <f>732*M4</f>
        <v>2196000</v>
      </c>
      <c r="N23" s="58">
        <f>566*N4</f>
        <v>1698000</v>
      </c>
    </row>
    <row r="24" spans="1:15" ht="16.5" x14ac:dyDescent="0.3">
      <c r="A24" s="33" t="s">
        <v>17</v>
      </c>
      <c r="B24" s="35">
        <f>B18*0.025/12</f>
        <v>34376.041666666664</v>
      </c>
      <c r="C24" s="35">
        <f>C18*0.025/12</f>
        <v>26655.520833333332</v>
      </c>
      <c r="D24" s="47">
        <f>D18*0.025/12</f>
        <v>34376.041666666664</v>
      </c>
      <c r="E24" s="36">
        <f>E18*0.025/12</f>
        <v>26655.520833333332</v>
      </c>
      <c r="M24" s="58">
        <f>M18*0.025/12</f>
        <v>35011.458333333336</v>
      </c>
      <c r="N24" s="58">
        <f>N18*0.025/12</f>
        <v>27148.229166666668</v>
      </c>
    </row>
    <row r="25" spans="1:15" ht="16.5" x14ac:dyDescent="0.3">
      <c r="A25" s="52" t="s">
        <v>28</v>
      </c>
      <c r="B25" s="53">
        <f>B20+C20</f>
        <v>30095150</v>
      </c>
      <c r="C25" s="54"/>
      <c r="D25" s="17"/>
      <c r="E25" s="17"/>
      <c r="M25" s="63"/>
      <c r="N25" s="63"/>
    </row>
    <row r="26" spans="1:15" ht="16.5" x14ac:dyDescent="0.3">
      <c r="A26" s="52" t="s">
        <v>29</v>
      </c>
      <c r="B26" s="53">
        <f>D20+E20</f>
        <v>30095150</v>
      </c>
      <c r="C26" s="54"/>
      <c r="D26" s="17"/>
      <c r="E26" s="17"/>
    </row>
    <row r="27" spans="1:15" ht="16.5" x14ac:dyDescent="0.3">
      <c r="A27" s="52" t="s">
        <v>32</v>
      </c>
      <c r="B27" s="53">
        <f>SUM(B25:B26)</f>
        <v>60190300</v>
      </c>
      <c r="C27" s="53">
        <f>B27*0.95</f>
        <v>57180785</v>
      </c>
      <c r="D27" s="17"/>
      <c r="E27" s="17"/>
    </row>
    <row r="28" spans="1:15" x14ac:dyDescent="0.25">
      <c r="D28" t="s">
        <v>15</v>
      </c>
    </row>
    <row r="29" spans="1:15" x14ac:dyDescent="0.25">
      <c r="B29" s="18" t="s">
        <v>21</v>
      </c>
      <c r="C29" s="18" t="s">
        <v>16</v>
      </c>
      <c r="D29" s="17" t="s">
        <v>22</v>
      </c>
      <c r="E29" s="17"/>
      <c r="F29" s="17" t="s">
        <v>10</v>
      </c>
      <c r="G29" s="17" t="s">
        <v>18</v>
      </c>
      <c r="H29" s="17" t="s">
        <v>19</v>
      </c>
      <c r="I29" s="17" t="s">
        <v>20</v>
      </c>
      <c r="J29" s="17"/>
    </row>
    <row r="30" spans="1:15" ht="17.25" x14ac:dyDescent="0.3">
      <c r="B30" s="18"/>
      <c r="C30" s="18">
        <v>715</v>
      </c>
      <c r="D30" s="17"/>
      <c r="E30" s="17"/>
      <c r="F30" s="17">
        <v>18000000</v>
      </c>
      <c r="G30" s="19">
        <f t="shared" ref="G30:G36" si="0">F30/C30</f>
        <v>25174.825174825175</v>
      </c>
      <c r="H30" s="19" t="e">
        <f>F30/D30</f>
        <v>#DIV/0!</v>
      </c>
      <c r="I30" s="19" t="e">
        <f t="shared" ref="I30:I36" si="1">F30/B30</f>
        <v>#DIV/0!</v>
      </c>
      <c r="J30" s="17">
        <f>D30/C30</f>
        <v>0</v>
      </c>
      <c r="K30" s="25"/>
    </row>
    <row r="31" spans="1:15" ht="17.25" x14ac:dyDescent="0.3">
      <c r="B31" s="18"/>
      <c r="C31" s="18">
        <v>530</v>
      </c>
      <c r="D31" s="17"/>
      <c r="E31" s="17"/>
      <c r="F31" s="17">
        <v>12500000</v>
      </c>
      <c r="G31" s="19">
        <f t="shared" si="0"/>
        <v>23584.905660377357</v>
      </c>
      <c r="H31" s="19" t="e">
        <f>F31/D31</f>
        <v>#DIV/0!</v>
      </c>
      <c r="I31" s="19" t="e">
        <f t="shared" si="1"/>
        <v>#DIV/0!</v>
      </c>
      <c r="J31" s="17">
        <f>D31/C31</f>
        <v>0</v>
      </c>
      <c r="K31" s="25"/>
    </row>
    <row r="32" spans="1:15" x14ac:dyDescent="0.25">
      <c r="B32" s="18"/>
      <c r="C32" s="18">
        <v>620</v>
      </c>
      <c r="D32" s="17"/>
      <c r="E32" s="17"/>
      <c r="F32" s="17">
        <v>15000000</v>
      </c>
      <c r="G32" s="19">
        <f t="shared" si="0"/>
        <v>24193.548387096773</v>
      </c>
      <c r="H32" s="19" t="e">
        <f t="shared" ref="H32:H36" si="2">F32/D32</f>
        <v>#DIV/0!</v>
      </c>
      <c r="I32" s="19" t="e">
        <f t="shared" si="1"/>
        <v>#DIV/0!</v>
      </c>
      <c r="J32" s="17"/>
    </row>
    <row r="33" spans="1:10" x14ac:dyDescent="0.25">
      <c r="B33" s="18"/>
      <c r="C33" s="18">
        <v>800</v>
      </c>
      <c r="D33" s="17"/>
      <c r="E33" s="17"/>
      <c r="F33" s="19">
        <v>20500000</v>
      </c>
      <c r="G33" s="19">
        <f t="shared" si="0"/>
        <v>25625</v>
      </c>
      <c r="H33" s="19" t="e">
        <f t="shared" si="2"/>
        <v>#DIV/0!</v>
      </c>
      <c r="I33" s="19" t="e">
        <f t="shared" si="1"/>
        <v>#DIV/0!</v>
      </c>
      <c r="J33" s="17"/>
    </row>
    <row r="34" spans="1:10" x14ac:dyDescent="0.25">
      <c r="C34" s="15">
        <v>412</v>
      </c>
      <c r="D34" s="37"/>
      <c r="F34" s="38">
        <v>10000000</v>
      </c>
      <c r="G34" s="38">
        <f t="shared" si="0"/>
        <v>24271.844660194176</v>
      </c>
      <c r="H34" s="19" t="e">
        <f t="shared" si="2"/>
        <v>#DIV/0!</v>
      </c>
      <c r="I34" s="38" t="e">
        <f t="shared" si="1"/>
        <v>#DIV/0!</v>
      </c>
    </row>
    <row r="35" spans="1:10" x14ac:dyDescent="0.25">
      <c r="F35" s="38"/>
      <c r="G35" s="38" t="e">
        <f t="shared" si="0"/>
        <v>#DIV/0!</v>
      </c>
      <c r="H35" s="38" t="e">
        <f t="shared" si="2"/>
        <v>#DIV/0!</v>
      </c>
      <c r="I35" s="38" t="e">
        <f t="shared" si="1"/>
        <v>#DIV/0!</v>
      </c>
    </row>
    <row r="36" spans="1:10" x14ac:dyDescent="0.25">
      <c r="F36" s="37"/>
      <c r="G36" s="38" t="e">
        <f t="shared" si="0"/>
        <v>#DIV/0!</v>
      </c>
      <c r="H36" s="38" t="e">
        <f t="shared" si="2"/>
        <v>#DIV/0!</v>
      </c>
      <c r="I36" s="38" t="e">
        <f t="shared" si="1"/>
        <v>#DIV/0!</v>
      </c>
    </row>
    <row r="37" spans="1:10" x14ac:dyDescent="0.25">
      <c r="B37" s="15" t="s">
        <v>23</v>
      </c>
    </row>
    <row r="38" spans="1:10" x14ac:dyDescent="0.25">
      <c r="B38" s="15">
        <v>837</v>
      </c>
      <c r="C38" s="15">
        <v>19487438</v>
      </c>
      <c r="D38">
        <f>C38/B38</f>
        <v>23282.482676224612</v>
      </c>
      <c r="E38">
        <v>1169300</v>
      </c>
      <c r="F38">
        <v>100</v>
      </c>
      <c r="G38">
        <f>F38+E38+C38</f>
        <v>20656838</v>
      </c>
      <c r="H38">
        <f>G38/B38</f>
        <v>24679.615292712067</v>
      </c>
      <c r="I38" s="12" t="e">
        <f>G38/#REF!</f>
        <v>#REF!</v>
      </c>
    </row>
    <row r="39" spans="1:10" x14ac:dyDescent="0.25">
      <c r="B39" s="15">
        <v>837</v>
      </c>
      <c r="C39" s="15">
        <v>19838584</v>
      </c>
      <c r="D39">
        <f>C39/B39</f>
        <v>23702.011947431303</v>
      </c>
      <c r="E39">
        <v>1190400</v>
      </c>
      <c r="F39">
        <v>100</v>
      </c>
      <c r="G39">
        <f>F39+E39+C39</f>
        <v>21029084</v>
      </c>
      <c r="H39">
        <f>G39/B39</f>
        <v>25124.353643966548</v>
      </c>
      <c r="I39" s="12" t="e">
        <f>G39/#REF!</f>
        <v>#REF!</v>
      </c>
    </row>
    <row r="40" spans="1:10" x14ac:dyDescent="0.25">
      <c r="D40" t="e">
        <f>C40/B40</f>
        <v>#DIV/0!</v>
      </c>
      <c r="E40">
        <v>828400</v>
      </c>
      <c r="F40">
        <v>100</v>
      </c>
      <c r="G40">
        <f>F40+E40+C40</f>
        <v>828500</v>
      </c>
      <c r="H40" t="e">
        <f>G40/B40</f>
        <v>#DIV/0!</v>
      </c>
    </row>
    <row r="41" spans="1:10" ht="15.75" x14ac:dyDescent="0.25">
      <c r="A41" s="13"/>
      <c r="D41" t="e">
        <f>C41/B41</f>
        <v>#DIV/0!</v>
      </c>
    </row>
    <row r="42" spans="1:10" ht="15.75" x14ac:dyDescent="0.25">
      <c r="A42" s="13"/>
      <c r="D42" t="e">
        <f>C42/B42</f>
        <v>#DIV/0!</v>
      </c>
    </row>
    <row r="43" spans="1:10" ht="15.75" x14ac:dyDescent="0.25">
      <c r="A43" s="13"/>
    </row>
    <row r="44" spans="1:10" ht="15.75" x14ac:dyDescent="0.25">
      <c r="A44" s="13"/>
    </row>
    <row r="45" spans="1:10" ht="15.75" x14ac:dyDescent="0.25">
      <c r="A45" s="13"/>
    </row>
    <row r="46" spans="1:10" ht="15.75" x14ac:dyDescent="0.25">
      <c r="A46" s="13"/>
    </row>
    <row r="47" spans="1:10" ht="15.75" x14ac:dyDescent="0.25">
      <c r="A47" s="13"/>
    </row>
    <row r="67" spans="4:6" x14ac:dyDescent="0.25">
      <c r="D67" s="12"/>
      <c r="E67" s="12"/>
      <c r="F67" s="1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F355" zoomScale="145" zoomScaleNormal="145" workbookViewId="0">
      <selection activeCell="M10" sqref="M10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2023-11-28T11:46:20Z</dcterms:modified>
</cp:coreProperties>
</file>