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E5895479-7718-492C-A8DC-A0A625EEBA0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5" r:id="rId2"/>
    <sheet name="Sheet3" sheetId="6" r:id="rId3"/>
    <sheet name="Sheet4" sheetId="7" r:id="rId4"/>
    <sheet name="Sheet5" sheetId="8" r:id="rId5"/>
    <sheet name="Sheet6" sheetId="9" r:id="rId6"/>
    <sheet name="Sheet7" sheetId="10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1" l="1"/>
  <c r="G7" i="1"/>
  <c r="G6" i="1" l="1"/>
  <c r="E8" i="1"/>
  <c r="E7" i="1"/>
  <c r="E6" i="1"/>
  <c r="I28" i="1"/>
  <c r="I35" i="1"/>
  <c r="H35" i="1"/>
  <c r="G35" i="1"/>
  <c r="F35" i="1"/>
  <c r="A35" i="1"/>
  <c r="I34" i="1"/>
  <c r="G33" i="1"/>
  <c r="G34" i="1"/>
  <c r="A34" i="1"/>
  <c r="A33" i="1"/>
  <c r="C35" i="1" l="1"/>
  <c r="C34" i="1"/>
  <c r="C33" i="1"/>
  <c r="B10" i="1" l="1"/>
  <c r="B11" i="1" s="1"/>
  <c r="B8" i="1"/>
  <c r="B6" i="1"/>
  <c r="B5" i="1"/>
  <c r="B14" i="1" s="1"/>
  <c r="B12" i="1" l="1"/>
  <c r="B13" i="1" s="1"/>
  <c r="B15" i="1" s="1"/>
  <c r="B17" i="1" s="1"/>
  <c r="I4" i="1"/>
  <c r="I5" i="1" s="1"/>
  <c r="I29" i="1"/>
  <c r="B19" i="1" l="1"/>
  <c r="I25" i="1" l="1"/>
  <c r="I30" i="1"/>
  <c r="F25" i="1"/>
  <c r="G25" i="1" l="1"/>
  <c r="F26" i="1"/>
  <c r="G26" i="1"/>
  <c r="F27" i="1"/>
  <c r="G27" i="1"/>
  <c r="F28" i="1"/>
  <c r="G28" i="1"/>
  <c r="F29" i="1"/>
  <c r="G29" i="1"/>
  <c r="F30" i="1"/>
  <c r="G30" i="1"/>
  <c r="F31" i="1"/>
  <c r="G31" i="1"/>
  <c r="F33" i="1"/>
  <c r="F34" i="1"/>
  <c r="I26" i="1" l="1"/>
  <c r="H30" i="1" l="1"/>
  <c r="H29" i="1"/>
  <c r="H31" i="1"/>
  <c r="H25" i="1" l="1"/>
  <c r="H26" i="1" l="1"/>
  <c r="H27" i="1"/>
  <c r="H28" i="1"/>
  <c r="G3" i="1" l="1"/>
</calcChain>
</file>

<file path=xl/sharedStrings.xml><?xml version="1.0" encoding="utf-8"?>
<sst xmlns="http://schemas.openxmlformats.org/spreadsheetml/2006/main" count="29" uniqueCount="28">
  <si>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</si>
  <si>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</si>
  <si>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</si>
  <si>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</si>
  <si>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</si>
  <si>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</si>
  <si>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</si>
  <si>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</si>
  <si>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</si>
  <si>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</si>
  <si>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</si>
  <si>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</si>
  <si>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</si>
  <si>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</si>
  <si>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</si>
  <si>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</si>
  <si>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</si>
  <si>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</si>
  <si>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</si>
  <si>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</si>
  <si>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 xml:space="preserve"> Built up Area</t>
  </si>
  <si>
    <t>Value / RV</t>
  </si>
  <si>
    <t>Area</t>
  </si>
  <si>
    <t>Agreement carpet area</t>
  </si>
  <si>
    <t>11000 to 12,000 on Carpet area</t>
  </si>
  <si>
    <t>Built up area</t>
  </si>
  <si>
    <t>Measurement</t>
  </si>
  <si>
    <t>Page No.39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</si>
</sst>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8"/>
      <color rgb="FF000000"/>
      <name val="Calibri"/>
      <family val="2"/>
      <scheme val="minor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48">
    <xf numFmtId="0" fontId="0" fillId="0" borderId="0" xfId="0"/>
    <xf numFmtId="43" fontId="0" fillId="0" borderId="0" xfId="1" applyFont="1"/>
    <xf numFmtId="0" fontId="0" fillId="0" borderId="2" xfId="0" applyBorder="1"/>
    <xf numFmtId="0" fontId="0" fillId="0" borderId="3" xfId="0" applyBorder="1"/>
    <xf numFmtId="0" fontId="0" fillId="0" borderId="5" xfId="0" applyBorder="1"/>
    <xf numFmtId="43" fontId="3" fillId="0" borderId="0" xfId="1" applyFont="1" applyBorder="1"/>
    <xf numFmtId="43" fontId="2" fillId="0" borderId="0" xfId="1" applyFont="1" applyBorder="1"/>
    <xf numFmtId="0" fontId="0" fillId="0" borderId="5" xfId="0" applyBorder="1" applyAlignment="1">
      <alignment wrapText="1"/>
    </xf>
    <xf numFmtId="43" fontId="2" fillId="0" borderId="0" xfId="0" applyNumberFormat="1" applyFont="1"/>
    <xf numFmtId="43" fontId="0" fillId="0" borderId="0" xfId="0" applyNumberFormat="1"/>
    <xf numFmtId="0" fontId="7" fillId="0" borderId="0" xfId="0" applyFont="1"/>
    <xf numFmtId="0" fontId="0" fillId="0" borderId="1" xfId="0" applyBorder="1"/>
    <xf numFmtId="0" fontId="7" fillId="0" borderId="1" xfId="0" applyFont="1" applyBorder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43" fontId="5" fillId="0" borderId="0" xfId="0" applyNumberFormat="1" applyFont="1"/>
    <xf numFmtId="0" fontId="8" fillId="0" borderId="0" xfId="2" applyFill="1" applyBorder="1" applyAlignment="1" applyProtection="1"/>
    <xf numFmtId="0" fontId="10" fillId="0" borderId="1" xfId="0" applyFont="1" applyBorder="1"/>
    <xf numFmtId="0" fontId="11" fillId="0" borderId="1" xfId="0" applyFont="1" applyBorder="1" applyAlignment="1">
      <alignment horizontal="center"/>
    </xf>
    <xf numFmtId="43" fontId="10" fillId="0" borderId="1" xfId="0" applyNumberFormat="1" applyFont="1" applyBorder="1"/>
    <xf numFmtId="0" fontId="10" fillId="0" borderId="1" xfId="0" applyFont="1" applyBorder="1" applyAlignment="1">
      <alignment wrapText="1"/>
    </xf>
    <xf numFmtId="0" fontId="12" fillId="0" borderId="1" xfId="0" applyFont="1" applyBorder="1"/>
    <xf numFmtId="0" fontId="10" fillId="0" borderId="1" xfId="1" applyNumberFormat="1" applyFont="1" applyBorder="1"/>
    <xf numFmtId="43" fontId="10" fillId="0" borderId="1" xfId="1" applyFont="1" applyBorder="1"/>
    <xf numFmtId="0" fontId="11" fillId="0" borderId="1" xfId="0" applyFont="1" applyBorder="1"/>
    <xf numFmtId="43" fontId="11" fillId="0" borderId="1" xfId="0" applyNumberFormat="1" applyFont="1" applyBorder="1"/>
    <xf numFmtId="0" fontId="0" fillId="0" borderId="6" xfId="0" applyBorder="1"/>
    <xf numFmtId="43" fontId="0" fillId="0" borderId="6" xfId="0" applyNumberFormat="1" applyBorder="1"/>
    <xf numFmtId="0" fontId="11" fillId="0" borderId="1" xfId="0" applyFont="1" applyBorder="1" applyAlignment="1">
      <alignment horizontal="center" wrapText="1"/>
    </xf>
    <xf numFmtId="43" fontId="12" fillId="0" borderId="1" xfId="1" applyFont="1" applyFill="1" applyBorder="1"/>
    <xf numFmtId="10" fontId="12" fillId="0" borderId="1" xfId="0" applyNumberFormat="1" applyFont="1" applyBorder="1"/>
    <xf numFmtId="164" fontId="0" fillId="0" borderId="0" xfId="1" applyNumberFormat="1" applyFont="1"/>
    <xf numFmtId="0" fontId="4" fillId="0" borderId="0" xfId="0" applyFont="1"/>
    <xf numFmtId="0" fontId="6" fillId="0" borderId="0" xfId="0" applyFont="1"/>
    <xf numFmtId="0" fontId="3" fillId="0" borderId="0" xfId="0" applyFont="1"/>
    <xf numFmtId="0" fontId="2" fillId="0" borderId="0" xfId="0" applyFont="1"/>
    <xf numFmtId="0" fontId="5" fillId="0" borderId="0" xfId="0" applyFont="1"/>
    <xf numFmtId="10" fontId="2" fillId="0" borderId="0" xfId="0" applyNumberFormat="1" applyFont="1"/>
    <xf numFmtId="0" fontId="0" fillId="0" borderId="0" xfId="0" applyAlignment="1">
      <alignment wrapText="1"/>
    </xf>
    <xf numFmtId="2" fontId="0" fillId="0" borderId="0" xfId="1" applyNumberFormat="1" applyFont="1" applyBorder="1"/>
    <xf numFmtId="43" fontId="0" fillId="0" borderId="0" xfId="1" applyFont="1" applyBorder="1"/>
    <xf numFmtId="43" fontId="9" fillId="0" borderId="0" xfId="0" applyNumberFormat="1" applyFont="1"/>
    <xf numFmtId="43" fontId="14" fillId="0" borderId="0" xfId="0" applyNumberFormat="1" applyFont="1"/>
    <xf numFmtId="10" fontId="10" fillId="0" borderId="1" xfId="1" applyNumberFormat="1" applyFont="1" applyBorder="1"/>
    <xf numFmtId="0" fontId="13" fillId="0" borderId="1" xfId="0" applyFont="1" applyBorder="1"/>
    <xf numFmtId="43" fontId="13" fillId="0" borderId="1" xfId="0" applyNumberFormat="1" applyFont="1" applyBorder="1"/>
    <xf numFmtId="165" fontId="1" fillId="0" borderId="0" xfId="1" applyNumberFormat="1" applyFont="1" applyFill="1" applyBorder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477933</xdr:colOff>
      <xdr:row>44</xdr:row>
      <xdr:rowOff>134539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E2F3565-A56B-4CE1-AE65-86882ACF69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60333" cy="85165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506512</xdr:colOff>
      <xdr:row>46</xdr:row>
      <xdr:rowOff>29802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62F1758-57B7-467C-9402-84884E25E6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88912" cy="87928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28</xdr:col>
      <xdr:colOff>11909</xdr:colOff>
      <xdr:row>41</xdr:row>
      <xdr:rowOff>39195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AA02563-AB6B-43AB-A8AC-D347477F9D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080709" cy="784969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27</xdr:col>
      <xdr:colOff>592930</xdr:colOff>
      <xdr:row>40</xdr:row>
      <xdr:rowOff>163011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A1363E-F4DC-4CA1-B524-BB97131A02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052130" cy="77830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2"/>
  <sheetViews>
    <sheetView tabSelected="1" zoomScaleNormal="100" workbookViewId="0">
      <selection activeCell="G18" sqref="G18"/>
    </sheetView>
  </sheetViews>
  <sheetFormatPr defaultRowHeight="15" x14ac:dyDescent="0.25"/>
  <cols>
    <col min="1" max="1" width="21.7109375" bestFit="1" customWidth="1"/>
    <col min="2" max="2" width="15.5703125" style="10" bestFit="1" customWidth="1"/>
    <col min="3" max="3" width="18.28515625" bestFit="1" customWidth="1"/>
    <col min="4" max="4" width="28.140625" bestFit="1" customWidth="1"/>
    <col min="5" max="5" width="21.7109375" bestFit="1" customWidth="1"/>
    <col min="6" max="6" width="18.85546875" bestFit="1" customWidth="1"/>
    <col min="7" max="7" width="19.85546875" bestFit="1" customWidth="1"/>
    <col min="8" max="8" width="15.42578125" bestFit="1" customWidth="1"/>
    <col min="9" max="9" width="13.7109375" bestFit="1" customWidth="1"/>
    <col min="13" max="13" width="14.28515625" bestFit="1" customWidth="1"/>
    <col min="14" max="14" width="11.5703125" bestFit="1" customWidth="1"/>
  </cols>
  <sheetData>
    <row r="1" spans="1:13" ht="12" customHeight="1" x14ac:dyDescent="0.25">
      <c r="A1" s="2"/>
      <c r="B1" s="14"/>
      <c r="E1" s="2"/>
      <c r="F1" s="3"/>
      <c r="G1" s="3"/>
    </row>
    <row r="2" spans="1:13" ht="16.5" x14ac:dyDescent="0.3">
      <c r="A2" s="18"/>
      <c r="B2" s="29"/>
      <c r="C2" s="19"/>
      <c r="D2" s="10"/>
      <c r="E2" t="s">
        <v>13</v>
      </c>
    </row>
    <row r="3" spans="1:13" ht="16.5" x14ac:dyDescent="0.3">
      <c r="A3" s="18" t="s">
        <v>0</v>
      </c>
      <c r="B3" s="30">
        <v>14000</v>
      </c>
      <c r="C3" s="20"/>
      <c r="D3" s="9"/>
      <c r="E3" s="4">
        <v>2012</v>
      </c>
      <c r="F3" s="5">
        <v>2023</v>
      </c>
      <c r="G3" s="6">
        <f>F3-E3</f>
        <v>11</v>
      </c>
      <c r="I3">
        <v>26250</v>
      </c>
      <c r="L3" s="5"/>
      <c r="M3" s="6"/>
    </row>
    <row r="4" spans="1:13" ht="33" x14ac:dyDescent="0.3">
      <c r="A4" s="21" t="s">
        <v>1</v>
      </c>
      <c r="B4" s="30">
        <v>2700</v>
      </c>
      <c r="C4" s="20"/>
      <c r="D4" s="9"/>
      <c r="E4" s="7"/>
      <c r="F4" s="5"/>
      <c r="G4" s="6"/>
      <c r="I4">
        <f>I3/100*115</f>
        <v>30187.5</v>
      </c>
      <c r="K4" s="39"/>
      <c r="L4" s="5"/>
      <c r="M4" s="6"/>
    </row>
    <row r="5" spans="1:13" ht="16.5" x14ac:dyDescent="0.3">
      <c r="A5" s="18" t="s">
        <v>2</v>
      </c>
      <c r="B5" s="30">
        <f>B3-B4</f>
        <v>11300</v>
      </c>
      <c r="C5" s="20"/>
      <c r="D5" s="9" t="s">
        <v>27</v>
      </c>
      <c r="E5" t="s">
        <v>23</v>
      </c>
      <c r="F5" t="s">
        <v>25</v>
      </c>
      <c r="G5" s="47"/>
      <c r="I5">
        <f>I4/10.764</f>
        <v>2804.4871794871797</v>
      </c>
      <c r="L5" s="5"/>
      <c r="M5" s="6"/>
    </row>
    <row r="6" spans="1:13" ht="16.5" x14ac:dyDescent="0.3">
      <c r="A6" s="18" t="s">
        <v>3</v>
      </c>
      <c r="B6" s="30">
        <f>B4</f>
        <v>2700</v>
      </c>
      <c r="C6" s="20"/>
      <c r="D6" s="9"/>
      <c r="E6">
        <f>64.78*10.764</f>
        <v>697.29192</v>
      </c>
      <c r="F6" s="9"/>
      <c r="G6" s="47">
        <f>74.1*10.764</f>
        <v>797.61239999999987</v>
      </c>
      <c r="H6" s="34"/>
      <c r="I6" s="34"/>
      <c r="L6" s="5"/>
      <c r="M6" s="6"/>
    </row>
    <row r="7" spans="1:13" ht="16.5" x14ac:dyDescent="0.3">
      <c r="A7" s="18" t="s">
        <v>4</v>
      </c>
      <c r="B7" s="22">
        <v>0</v>
      </c>
      <c r="C7" s="23"/>
      <c r="D7" s="1"/>
      <c r="E7">
        <f>9.32*10.764</f>
        <v>100.32048</v>
      </c>
      <c r="F7" s="9"/>
      <c r="G7" s="8">
        <f>G6*1.1</f>
        <v>877.37363999999991</v>
      </c>
      <c r="H7" s="34"/>
      <c r="I7" s="34"/>
      <c r="L7" s="35"/>
      <c r="M7" s="36"/>
    </row>
    <row r="8" spans="1:13" ht="16.5" x14ac:dyDescent="0.3">
      <c r="A8" s="18" t="s">
        <v>5</v>
      </c>
      <c r="B8" s="22">
        <f>B9-B7</f>
        <v>60</v>
      </c>
      <c r="C8" s="23"/>
      <c r="D8" s="32"/>
      <c r="E8" s="9">
        <f>SUM(E6:E7)</f>
        <v>797.61239999999998</v>
      </c>
      <c r="F8" s="16"/>
      <c r="G8" s="8"/>
      <c r="H8" s="34"/>
      <c r="I8" s="34"/>
      <c r="L8" s="35"/>
      <c r="M8" s="36"/>
    </row>
    <row r="9" spans="1:13" ht="16.5" x14ac:dyDescent="0.3">
      <c r="A9" s="18" t="s">
        <v>6</v>
      </c>
      <c r="B9" s="22">
        <v>60</v>
      </c>
      <c r="C9" s="23"/>
      <c r="D9" s="1"/>
      <c r="E9" s="16"/>
      <c r="F9" s="9"/>
      <c r="G9" s="16"/>
      <c r="H9" s="34"/>
      <c r="I9" s="34"/>
      <c r="J9" s="37"/>
      <c r="K9" s="37"/>
      <c r="L9" s="33"/>
      <c r="M9" s="36"/>
    </row>
    <row r="10" spans="1:13" ht="33" x14ac:dyDescent="0.3">
      <c r="A10" s="21" t="s">
        <v>7</v>
      </c>
      <c r="B10" s="22">
        <f>90*B7/B9</f>
        <v>0</v>
      </c>
      <c r="C10" s="23"/>
      <c r="D10" s="1"/>
      <c r="E10" s="16"/>
      <c r="F10" s="42"/>
      <c r="G10" s="16"/>
      <c r="H10" s="34"/>
      <c r="I10" s="34"/>
      <c r="J10" s="37"/>
      <c r="K10" s="37"/>
      <c r="L10" s="33"/>
      <c r="M10" s="36"/>
    </row>
    <row r="11" spans="1:13" ht="16.5" x14ac:dyDescent="0.3">
      <c r="A11" s="18"/>
      <c r="B11" s="31">
        <f>B10%</f>
        <v>0</v>
      </c>
      <c r="C11" s="44"/>
      <c r="D11" s="40"/>
      <c r="E11" t="s">
        <v>26</v>
      </c>
      <c r="G11" s="16"/>
      <c r="H11" s="34"/>
      <c r="I11" s="34"/>
      <c r="J11" s="37"/>
      <c r="K11" s="37"/>
      <c r="L11" s="33"/>
      <c r="M11" s="38"/>
    </row>
    <row r="12" spans="1:13" ht="16.5" x14ac:dyDescent="0.3">
      <c r="A12" s="18" t="s">
        <v>8</v>
      </c>
      <c r="B12" s="30">
        <f>B6*B11</f>
        <v>0</v>
      </c>
      <c r="C12" s="24"/>
      <c r="D12" s="41"/>
      <c r="F12" s="9"/>
      <c r="G12" s="16"/>
      <c r="H12" s="34"/>
      <c r="I12" s="34"/>
      <c r="J12" s="37"/>
      <c r="K12" s="37"/>
      <c r="L12" s="33"/>
      <c r="M12" s="6"/>
    </row>
    <row r="13" spans="1:13" ht="16.5" x14ac:dyDescent="0.3">
      <c r="A13" s="18" t="s">
        <v>9</v>
      </c>
      <c r="B13" s="30">
        <f>B6-B12</f>
        <v>2700</v>
      </c>
      <c r="C13" s="24"/>
      <c r="D13" s="41"/>
      <c r="E13" s="9"/>
      <c r="G13" s="16"/>
      <c r="H13" s="34"/>
      <c r="I13" s="34"/>
      <c r="J13" s="37"/>
      <c r="K13" s="37"/>
      <c r="L13" s="33"/>
      <c r="M13" s="6"/>
    </row>
    <row r="14" spans="1:13" ht="16.5" x14ac:dyDescent="0.3">
      <c r="A14" s="18" t="s">
        <v>2</v>
      </c>
      <c r="B14" s="30">
        <f>B5</f>
        <v>11300</v>
      </c>
      <c r="C14" s="20"/>
      <c r="D14" s="9"/>
      <c r="E14" s="9"/>
      <c r="F14" s="16"/>
      <c r="G14" s="16"/>
      <c r="H14" s="34"/>
      <c r="I14" s="34"/>
      <c r="J14" s="37"/>
      <c r="K14" s="37"/>
      <c r="L14" s="33"/>
      <c r="M14" s="6"/>
    </row>
    <row r="15" spans="1:13" ht="16.5" x14ac:dyDescent="0.3">
      <c r="A15" s="18" t="s">
        <v>10</v>
      </c>
      <c r="B15" s="30">
        <f>B14+B13</f>
        <v>14000</v>
      </c>
      <c r="C15" s="20"/>
      <c r="D15" s="9"/>
      <c r="E15" s="9"/>
      <c r="G15" s="16"/>
      <c r="H15" s="37"/>
      <c r="I15" s="37"/>
      <c r="J15" s="37"/>
      <c r="K15" s="37"/>
      <c r="L15" s="33"/>
      <c r="M15" s="6"/>
    </row>
    <row r="16" spans="1:13" ht="16.5" x14ac:dyDescent="0.3">
      <c r="A16" s="18" t="s">
        <v>22</v>
      </c>
      <c r="B16" s="25">
        <v>798</v>
      </c>
      <c r="C16" s="45"/>
      <c r="D16" s="9"/>
      <c r="E16" s="8"/>
      <c r="F16" s="8"/>
      <c r="G16" s="8"/>
      <c r="H16" s="9"/>
      <c r="M16" s="36"/>
    </row>
    <row r="17" spans="1:14" ht="16.5" x14ac:dyDescent="0.3">
      <c r="A17" s="45" t="s">
        <v>21</v>
      </c>
      <c r="B17" s="26">
        <f>B16*B15</f>
        <v>11172000</v>
      </c>
      <c r="C17" s="46"/>
      <c r="D17" s="9"/>
      <c r="E17" s="8"/>
      <c r="F17" s="43"/>
      <c r="G17" s="8"/>
      <c r="H17" s="9"/>
      <c r="M17" s="8"/>
      <c r="N17" s="9"/>
    </row>
    <row r="18" spans="1:14" ht="16.5" x14ac:dyDescent="0.3">
      <c r="A18" s="45" t="s">
        <v>12</v>
      </c>
      <c r="B18" s="26">
        <f>877*B4</f>
        <v>2367900</v>
      </c>
      <c r="C18" s="46"/>
      <c r="D18" s="9"/>
      <c r="E18" s="9"/>
      <c r="F18" s="8"/>
    </row>
    <row r="19" spans="1:14" ht="16.5" x14ac:dyDescent="0.3">
      <c r="A19" s="25" t="s">
        <v>16</v>
      </c>
      <c r="B19" s="26">
        <f>B17*0.03/12</f>
        <v>27930</v>
      </c>
      <c r="C19" s="26"/>
      <c r="D19" s="9"/>
      <c r="E19" s="9"/>
      <c r="F19" s="8"/>
    </row>
    <row r="20" spans="1:14" x14ac:dyDescent="0.25">
      <c r="B20" s="15"/>
    </row>
    <row r="21" spans="1:14" x14ac:dyDescent="0.25">
      <c r="B21" s="15"/>
      <c r="D21" t="s">
        <v>24</v>
      </c>
    </row>
    <row r="23" spans="1:14" x14ac:dyDescent="0.25">
      <c r="C23" t="s">
        <v>14</v>
      </c>
    </row>
    <row r="24" spans="1:14" x14ac:dyDescent="0.25">
      <c r="B24" s="12" t="s">
        <v>15</v>
      </c>
      <c r="C24" s="11" t="s">
        <v>20</v>
      </c>
      <c r="D24" s="11"/>
      <c r="E24" s="11" t="s">
        <v>11</v>
      </c>
      <c r="F24" s="11" t="s">
        <v>17</v>
      </c>
      <c r="G24" s="11" t="s">
        <v>18</v>
      </c>
      <c r="H24" s="11" t="s">
        <v>19</v>
      </c>
      <c r="I24" s="11"/>
    </row>
    <row r="25" spans="1:14" ht="17.25" x14ac:dyDescent="0.3">
      <c r="B25" s="12">
        <v>798</v>
      </c>
      <c r="C25" s="11"/>
      <c r="D25" s="11"/>
      <c r="E25" s="11">
        <v>10500000</v>
      </c>
      <c r="F25" s="13">
        <f t="shared" ref="F25:F31" si="0">E25/B25</f>
        <v>13157.894736842105</v>
      </c>
      <c r="G25" s="13" t="e">
        <f>E25/C25</f>
        <v>#DIV/0!</v>
      </c>
      <c r="H25" s="13" t="e">
        <f>E25/#REF!</f>
        <v>#REF!</v>
      </c>
      <c r="I25" s="11">
        <f>C25/B25</f>
        <v>0</v>
      </c>
      <c r="J25" s="17"/>
    </row>
    <row r="26" spans="1:14" ht="17.25" x14ac:dyDescent="0.3">
      <c r="B26" s="12">
        <v>784</v>
      </c>
      <c r="C26" s="11"/>
      <c r="D26" s="11"/>
      <c r="E26" s="11">
        <v>12100000</v>
      </c>
      <c r="F26" s="13">
        <f t="shared" si="0"/>
        <v>15433.673469387755</v>
      </c>
      <c r="G26" s="13" t="e">
        <f>E26/C26</f>
        <v>#DIV/0!</v>
      </c>
      <c r="H26" s="13" t="e">
        <f>E26/#REF!</f>
        <v>#REF!</v>
      </c>
      <c r="I26" s="11">
        <f>C26/B26</f>
        <v>0</v>
      </c>
      <c r="J26" s="17"/>
    </row>
    <row r="27" spans="1:14" x14ac:dyDescent="0.25">
      <c r="B27" s="12">
        <v>697</v>
      </c>
      <c r="C27" s="11"/>
      <c r="D27" s="11"/>
      <c r="E27" s="13">
        <v>10700000</v>
      </c>
      <c r="F27" s="13">
        <f t="shared" si="0"/>
        <v>15351.506456241033</v>
      </c>
      <c r="G27" s="13" t="e">
        <f t="shared" ref="G27:G31" si="1">E27/C27</f>
        <v>#DIV/0!</v>
      </c>
      <c r="H27" s="13" t="e">
        <f>E27/#REF!</f>
        <v>#REF!</v>
      </c>
      <c r="I27" s="11"/>
    </row>
    <row r="28" spans="1:14" x14ac:dyDescent="0.25">
      <c r="B28" s="12">
        <v>709</v>
      </c>
      <c r="C28" s="11"/>
      <c r="D28" s="11"/>
      <c r="E28" s="13">
        <v>10900000</v>
      </c>
      <c r="F28" s="13">
        <f t="shared" si="0"/>
        <v>15373.765867418901</v>
      </c>
      <c r="G28" s="13" t="e">
        <f t="shared" si="1"/>
        <v>#DIV/0!</v>
      </c>
      <c r="H28" s="13" t="e">
        <f>E28/#REF!</f>
        <v>#REF!</v>
      </c>
      <c r="I28" s="11">
        <f>C27/B27</f>
        <v>0</v>
      </c>
    </row>
    <row r="29" spans="1:14" x14ac:dyDescent="0.25">
      <c r="B29" s="12"/>
      <c r="C29" s="27"/>
      <c r="E29" s="28"/>
      <c r="F29" s="28" t="e">
        <f t="shared" si="0"/>
        <v>#DIV/0!</v>
      </c>
      <c r="G29" s="13" t="e">
        <f t="shared" si="1"/>
        <v>#DIV/0!</v>
      </c>
      <c r="H29" s="28" t="e">
        <f>E29/#REF!</f>
        <v>#REF!</v>
      </c>
      <c r="I29" s="11" t="e">
        <f>C29/B29</f>
        <v>#DIV/0!</v>
      </c>
    </row>
    <row r="30" spans="1:14" x14ac:dyDescent="0.25">
      <c r="E30" s="28"/>
      <c r="F30" s="28" t="e">
        <f t="shared" si="0"/>
        <v>#DIV/0!</v>
      </c>
      <c r="G30" s="28" t="e">
        <f t="shared" si="1"/>
        <v>#DIV/0!</v>
      </c>
      <c r="H30" s="28" t="e">
        <f>E30/#REF!</f>
        <v>#REF!</v>
      </c>
      <c r="I30" t="e">
        <f>#REF!/B30</f>
        <v>#REF!</v>
      </c>
    </row>
    <row r="31" spans="1:14" x14ac:dyDescent="0.25">
      <c r="E31" s="27"/>
      <c r="F31" s="28" t="e">
        <f t="shared" si="0"/>
        <v>#DIV/0!</v>
      </c>
      <c r="G31" s="28" t="e">
        <f t="shared" si="1"/>
        <v>#DIV/0!</v>
      </c>
      <c r="H31" s="28" t="e">
        <f>E31/#REF!</f>
        <v>#REF!</v>
      </c>
    </row>
    <row r="33" spans="1:9" x14ac:dyDescent="0.25">
      <c r="A33">
        <f>30.075*10.764</f>
        <v>323.72729999999996</v>
      </c>
      <c r="B33" s="10">
        <v>2550000</v>
      </c>
      <c r="C33">
        <f>B33/A33</f>
        <v>7877.0001788542404</v>
      </c>
      <c r="D33">
        <v>153000</v>
      </c>
      <c r="E33">
        <v>25500</v>
      </c>
      <c r="F33">
        <f>E33+D33+B33</f>
        <v>2728500</v>
      </c>
      <c r="G33">
        <f>F33/A33</f>
        <v>8428.3901913740374</v>
      </c>
      <c r="H33" s="9"/>
    </row>
    <row r="34" spans="1:9" x14ac:dyDescent="0.25">
      <c r="A34">
        <f>29.8*10.764</f>
        <v>320.7672</v>
      </c>
      <c r="B34" s="10">
        <v>2650000</v>
      </c>
      <c r="C34">
        <f>B34/A34</f>
        <v>8261.4431899520896</v>
      </c>
      <c r="D34">
        <v>159000</v>
      </c>
      <c r="E34">
        <v>26500</v>
      </c>
      <c r="F34">
        <f>E34+D34+B34</f>
        <v>2835500</v>
      </c>
      <c r="G34">
        <f>F34/A34</f>
        <v>8839.7442132487358</v>
      </c>
      <c r="H34" s="9">
        <v>367</v>
      </c>
      <c r="I34" s="9">
        <f>B34/H34</f>
        <v>7220.7084468664852</v>
      </c>
    </row>
    <row r="35" spans="1:9" x14ac:dyDescent="0.25">
      <c r="A35">
        <f>30.075*10.764</f>
        <v>323.72729999999996</v>
      </c>
      <c r="B35" s="10">
        <v>2700000</v>
      </c>
      <c r="C35">
        <f>B35/A35</f>
        <v>8340.353130551548</v>
      </c>
      <c r="D35">
        <v>162000</v>
      </c>
      <c r="E35">
        <v>27000</v>
      </c>
      <c r="F35">
        <f>E35+D35+B35</f>
        <v>2889000</v>
      </c>
      <c r="G35">
        <f>F35/A35</f>
        <v>8924.177849690157</v>
      </c>
      <c r="H35">
        <f>74+324</f>
        <v>398</v>
      </c>
      <c r="I35" s="9">
        <f>B35/H35</f>
        <v>6783.9195979899496</v>
      </c>
    </row>
    <row r="36" spans="1:9" ht="15.75" x14ac:dyDescent="0.25">
      <c r="A36" s="33"/>
    </row>
    <row r="37" spans="1:9" ht="15.75" x14ac:dyDescent="0.25">
      <c r="A37" s="33"/>
    </row>
    <row r="38" spans="1:9" ht="15.75" x14ac:dyDescent="0.25">
      <c r="A38" s="33"/>
    </row>
    <row r="39" spans="1:9" ht="15.75" x14ac:dyDescent="0.25">
      <c r="A39" s="33"/>
    </row>
    <row r="40" spans="1:9" ht="15.75" x14ac:dyDescent="0.25">
      <c r="A40" s="33"/>
    </row>
    <row r="41" spans="1:9" ht="15.75" x14ac:dyDescent="0.25">
      <c r="A41" s="33"/>
    </row>
    <row r="42" spans="1:9" ht="15.75" x14ac:dyDescent="0.25">
      <c r="A42" s="33"/>
    </row>
    <row r="62" spans="3:5" x14ac:dyDescent="0.25">
      <c r="C62" s="9"/>
      <c r="D62" s="9"/>
      <c r="E62" s="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16" workbookViewId="0">
      <selection activeCell="I46" sqref="I4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753E0-8A35-42A5-8B55-0CC24CF39E67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Sheet1</vt:lpstr>
      <vt:lpstr>Sheet2</vt:lpstr>
      <vt:lpstr>Sheet3</vt:lpstr>
      <vt:lpstr>Sheet4</vt:lpstr>
      <vt:lpstr>Sheet5</vt:lpstr>
      <vt:lpstr>Sheet6</vt:lpstr>
      <vt:lpstr>Sheet7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2023-11-30T08:18:27Z</dcterms:modified>
</cp:coreProperties>
</file>