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3-2024\November-2023\UBI\UBI-Sindhy Colony\Kamlesh Manakchand Saithi 851.1\"/>
    </mc:Choice>
  </mc:AlternateContent>
  <bookViews>
    <workbookView xWindow="0" yWindow="0" windowWidth="21600" windowHeight="9645"/>
  </bookViews>
  <sheets>
    <sheet name="Calculation" sheetId="35" r:id="rId1"/>
    <sheet name="Sheet2" sheetId="37" r:id="rId2"/>
    <sheet name="Sheet1" sheetId="36" r:id="rId3"/>
  </sheets>
  <calcPr calcId="162913"/>
</workbook>
</file>

<file path=xl/calcChain.xml><?xml version="1.0" encoding="utf-8"?>
<calcChain xmlns="http://schemas.openxmlformats.org/spreadsheetml/2006/main">
  <c r="K22" i="35" l="1"/>
  <c r="J18" i="35" l="1"/>
  <c r="C19" i="35" l="1"/>
  <c r="C25" i="35" s="1"/>
  <c r="C14" i="35"/>
  <c r="C24" i="35" s="1"/>
  <c r="C9" i="35"/>
  <c r="O8" i="35"/>
  <c r="O9" i="35" s="1"/>
  <c r="C29" i="35" s="1"/>
  <c r="J8" i="35"/>
  <c r="K8" i="35" s="1"/>
  <c r="L8" i="35" s="1"/>
  <c r="N8" i="35" s="1"/>
  <c r="I8" i="35"/>
  <c r="H8" i="35"/>
  <c r="N4" i="35"/>
  <c r="C4" i="35"/>
  <c r="C22" i="35" s="1"/>
  <c r="J2" i="35"/>
  <c r="L2" i="35" s="1"/>
  <c r="E2" i="35"/>
  <c r="N9" i="35" l="1"/>
  <c r="M8" i="35"/>
  <c r="M9" i="35" s="1"/>
  <c r="L3" i="35" l="1"/>
  <c r="L4" i="35" s="1"/>
  <c r="C23" i="35"/>
  <c r="C26" i="35" s="1"/>
  <c r="C28" i="35" l="1"/>
  <c r="C27" i="35"/>
  <c r="P2" i="35"/>
</calcChain>
</file>

<file path=xl/sharedStrings.xml><?xml version="1.0" encoding="utf-8"?>
<sst xmlns="http://schemas.openxmlformats.org/spreadsheetml/2006/main" count="51" uniqueCount="39">
  <si>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</si>
  <si>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</si>
  <si>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</si>
  <si>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</si>
  <si>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</si>
  <si>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</si>
  <si>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</si>
  <si>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</si>
  <si>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</si>
  <si>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</si>
  <si>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</si>
  <si>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</si>
  <si>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</si>
  <si>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</si>
  <si>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</si>
  <si>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</si>
  <si>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</si>
  <si>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</si>
  <si>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</si>
  <si>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</si>
  <si>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</si>
  <si>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</si>
  <si>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Insurable Value / Full Value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</si>
  <si>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</si>
  <si>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</si>
  <si>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</si>
  <si>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</si>
  <si>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</si>
  <si>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</si>
  <si>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</si>
  <si>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</si>
  <si>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</si>
  <si>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</si>
  <si>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</si>
  <si>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Property Value</t>
  </si>
  <si>
    <t>Sq. M.</t>
  </si>
  <si>
    <t>Value as on today</t>
  </si>
  <si>
    <t>Govt. rate</t>
  </si>
  <si>
    <t>(Sq. Ft.)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</si>
</sst>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00"/>
    <numFmt numFmtId="165" formatCode="#,##0.000"/>
    <numFmt numFmtId="166" formatCode="_ * #,##0_ ;_ * \-#,##0_ ;_ * &quot;-&quot;??_ ;_ @_ "/>
  </numFmts>
  <fonts count="19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0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4" fontId="8" fillId="0" borderId="0" xfId="0" applyNumberFormat="1" applyFont="1"/>
    <xf numFmtId="3" fontId="1" fillId="0" borderId="0" xfId="0" applyNumberFormat="1" applyFont="1" applyAlignment="1">
      <alignment vertical="top"/>
    </xf>
    <xf numFmtId="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/>
    <xf numFmtId="2" fontId="9" fillId="0" borderId="0" xfId="0" applyNumberFormat="1" applyFont="1"/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2" fontId="1" fillId="0" borderId="0" xfId="0" applyNumberFormat="1" applyFont="1" applyAlignment="1">
      <alignment horizontal="right" vertical="center"/>
    </xf>
    <xf numFmtId="0" fontId="16" fillId="0" borderId="0" xfId="0" applyFont="1"/>
    <xf numFmtId="0" fontId="8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4" fontId="8" fillId="0" borderId="1" xfId="0" applyNumberFormat="1" applyFont="1" applyBorder="1" applyAlignment="1">
      <alignment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2" fontId="11" fillId="0" borderId="0" xfId="0" applyNumberFormat="1" applyFont="1" applyAlignment="1">
      <alignment horizontal="right" vertical="center" wrapText="1"/>
    </xf>
    <xf numFmtId="4" fontId="14" fillId="0" borderId="0" xfId="0" applyNumberFormat="1" applyFont="1"/>
    <xf numFmtId="0" fontId="14" fillId="0" borderId="0" xfId="0" applyFont="1"/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 vertical="top"/>
    </xf>
    <xf numFmtId="2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9" fillId="2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2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 wrapText="1" shrinkToFit="1"/>
    </xf>
    <xf numFmtId="4" fontId="9" fillId="0" borderId="0" xfId="0" applyNumberFormat="1" applyFont="1" applyAlignment="1">
      <alignment horizontal="right" vertical="top" wrapText="1"/>
    </xf>
    <xf numFmtId="4" fontId="0" fillId="0" borderId="0" xfId="0" applyNumberFormat="1"/>
    <xf numFmtId="4" fontId="1" fillId="0" borderId="1" xfId="0" applyNumberFormat="1" applyFont="1" applyBorder="1"/>
    <xf numFmtId="2" fontId="1" fillId="0" borderId="0" xfId="0" applyNumberFormat="1" applyFont="1" applyAlignment="1">
      <alignment horizontal="right" vertical="center" wrapText="1"/>
    </xf>
    <xf numFmtId="166" fontId="18" fillId="0" borderId="0" xfId="1" applyNumberFormat="1" applyFont="1"/>
    <xf numFmtId="0" fontId="8" fillId="0" borderId="2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activeCell="L4" sqref="L4"/>
    </sheetView>
  </sheetViews>
  <sheetFormatPr defaultRowHeight="15"/>
  <cols>
    <col min="2" max="2" width="15.140625" customWidth="1"/>
    <col min="3" max="3" width="14.42578125" customWidth="1"/>
    <col min="11" max="11" width="15" customWidth="1"/>
    <col min="12" max="12" width="18" customWidth="1"/>
    <col min="16" max="16" width="13.28515625" customWidth="1"/>
  </cols>
  <sheetData>
    <row r="1" spans="1:18" ht="16.5">
      <c r="A1" s="21"/>
      <c r="B1" s="11" t="s">
        <v>13</v>
      </c>
      <c r="C1" s="21" t="s">
        <v>35</v>
      </c>
      <c r="D1" s="1"/>
      <c r="E1" s="1"/>
      <c r="K1" s="6" t="s">
        <v>25</v>
      </c>
      <c r="L1" s="1"/>
      <c r="M1" s="6"/>
      <c r="N1" s="6"/>
      <c r="O1" s="6" t="s">
        <v>33</v>
      </c>
      <c r="P1" s="1"/>
      <c r="Q1" s="1"/>
      <c r="R1" s="1"/>
    </row>
    <row r="2" spans="1:18" ht="16.5">
      <c r="A2" s="21"/>
      <c r="B2" s="17" t="s">
        <v>11</v>
      </c>
      <c r="C2" s="97">
        <v>14400</v>
      </c>
      <c r="D2" s="54">
        <v>10.763999999999999</v>
      </c>
      <c r="E2" s="4">
        <f>C2/D2</f>
        <v>1337.7926421404684</v>
      </c>
      <c r="F2" s="4" t="s">
        <v>35</v>
      </c>
      <c r="G2" s="53"/>
      <c r="H2" s="1"/>
      <c r="I2" s="1"/>
      <c r="J2" s="41">
        <f>C2</f>
        <v>14400</v>
      </c>
      <c r="K2" s="41">
        <v>3520</v>
      </c>
      <c r="L2" s="29">
        <f>J2*K2</f>
        <v>50688000</v>
      </c>
      <c r="M2" s="6"/>
      <c r="N2" s="6"/>
      <c r="O2" s="37" t="s">
        <v>34</v>
      </c>
      <c r="P2" s="38">
        <f>C26</f>
        <v>23040000</v>
      </c>
      <c r="Q2" s="39"/>
      <c r="R2" s="6" t="s">
        <v>33</v>
      </c>
    </row>
    <row r="3" spans="1:18" ht="16.5">
      <c r="A3" s="21"/>
      <c r="B3" s="69" t="s">
        <v>6</v>
      </c>
      <c r="C3" s="28">
        <v>1600</v>
      </c>
      <c r="D3" s="12"/>
      <c r="E3" s="18"/>
      <c r="F3" s="18"/>
      <c r="G3" s="13"/>
      <c r="H3" s="1"/>
      <c r="I3" s="1"/>
      <c r="J3" s="30"/>
      <c r="K3" s="31"/>
      <c r="L3" s="29">
        <f>N9</f>
        <v>0</v>
      </c>
      <c r="M3" s="56" t="s">
        <v>37</v>
      </c>
      <c r="N3" s="6"/>
      <c r="O3" s="37"/>
      <c r="P3" s="38"/>
      <c r="Q3" s="39"/>
      <c r="R3" s="6"/>
    </row>
    <row r="4" spans="1:18" ht="16.5">
      <c r="A4" s="21"/>
      <c r="B4" s="55" t="s">
        <v>18</v>
      </c>
      <c r="C4" s="34">
        <f>ROUND((C2*C3),0)</f>
        <v>23040000</v>
      </c>
      <c r="D4" s="54"/>
      <c r="E4" s="54"/>
      <c r="F4" s="18"/>
      <c r="G4" s="16"/>
      <c r="H4" s="6"/>
      <c r="I4" s="6"/>
      <c r="J4" s="31"/>
      <c r="L4" s="29">
        <f>SUM(L2:L3)</f>
        <v>50688000</v>
      </c>
      <c r="M4" s="6">
        <v>3520</v>
      </c>
      <c r="N4" s="6">
        <f>M4/10.764</f>
        <v>327.01597918989228</v>
      </c>
      <c r="O4" s="37"/>
      <c r="P4" s="38"/>
      <c r="Q4" s="39"/>
      <c r="R4" s="6"/>
    </row>
    <row r="5" spans="1:18" ht="16.5">
      <c r="A5" s="21"/>
      <c r="B5" s="11" t="s">
        <v>14</v>
      </c>
      <c r="C5" s="1"/>
      <c r="D5" s="1"/>
      <c r="E5" s="1"/>
      <c r="F5" s="6"/>
      <c r="G5" s="6"/>
      <c r="H5" s="6"/>
      <c r="I5" s="6"/>
      <c r="J5" s="1"/>
      <c r="K5" s="6"/>
      <c r="L5" s="1"/>
      <c r="M5" s="6"/>
      <c r="N5" s="6"/>
      <c r="O5" s="6"/>
      <c r="P5" s="1"/>
      <c r="Q5" s="1"/>
      <c r="R5" s="1"/>
    </row>
    <row r="6" spans="1:18" ht="90">
      <c r="A6" s="88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23" t="s">
        <v>5</v>
      </c>
      <c r="H6" s="5" t="s">
        <v>29</v>
      </c>
      <c r="I6" s="5" t="s">
        <v>28</v>
      </c>
      <c r="J6" s="7" t="s">
        <v>3</v>
      </c>
      <c r="K6" s="7" t="s">
        <v>4</v>
      </c>
      <c r="L6" s="5" t="s">
        <v>16</v>
      </c>
      <c r="M6" s="24" t="s">
        <v>26</v>
      </c>
      <c r="N6" s="5" t="s">
        <v>17</v>
      </c>
      <c r="O6" s="5" t="s">
        <v>22</v>
      </c>
      <c r="P6" s="3"/>
      <c r="Q6" s="3"/>
      <c r="R6" s="3"/>
    </row>
    <row r="7" spans="1:18">
      <c r="A7" s="22"/>
      <c r="B7" s="4"/>
      <c r="C7" s="4" t="s">
        <v>38</v>
      </c>
      <c r="D7" s="4"/>
      <c r="E7" s="4"/>
      <c r="F7" s="4"/>
      <c r="G7" s="23" t="s">
        <v>31</v>
      </c>
      <c r="H7" s="5"/>
      <c r="I7" s="5"/>
      <c r="J7" s="7"/>
      <c r="K7" s="7"/>
      <c r="L7" s="7" t="s">
        <v>32</v>
      </c>
      <c r="M7" s="7" t="s">
        <v>32</v>
      </c>
      <c r="N7" s="7" t="s">
        <v>32</v>
      </c>
      <c r="O7" s="7" t="s">
        <v>32</v>
      </c>
      <c r="P7" s="3"/>
      <c r="Q7" s="94"/>
      <c r="R7" s="94"/>
    </row>
    <row r="8" spans="1:18" ht="16.5">
      <c r="A8" s="26">
        <v>1</v>
      </c>
      <c r="B8" s="68"/>
      <c r="C8" s="87"/>
      <c r="D8" s="27"/>
      <c r="E8" s="27">
        <v>2022</v>
      </c>
      <c r="F8" s="27">
        <v>60</v>
      </c>
      <c r="G8" s="32">
        <v>0</v>
      </c>
      <c r="H8" s="33">
        <f t="shared" ref="H8" si="0">E8-D8</f>
        <v>2022</v>
      </c>
      <c r="I8" s="33">
        <f t="shared" ref="I8" si="1">F8-H8</f>
        <v>-1962</v>
      </c>
      <c r="J8" s="33">
        <f t="shared" ref="J8" si="2">IF(H8&gt;=5,90*H8/F8,0)</f>
        <v>3033</v>
      </c>
      <c r="K8" s="33">
        <f t="shared" ref="K8" si="3">G8/100*J8</f>
        <v>0</v>
      </c>
      <c r="L8" s="33">
        <f t="shared" ref="L8" si="4">ROUND((G8-K8),0)</f>
        <v>0</v>
      </c>
      <c r="M8" s="33">
        <f t="shared" ref="M8" si="5">O8-N8</f>
        <v>0</v>
      </c>
      <c r="N8" s="33">
        <f t="shared" ref="N8" si="6">ROUND((L8*C8),0)</f>
        <v>0</v>
      </c>
      <c r="O8" s="33">
        <f t="shared" ref="O8" si="7">ROUND((C8*G8),0)</f>
        <v>0</v>
      </c>
      <c r="P8" s="9"/>
      <c r="Q8" s="9"/>
      <c r="R8" s="40"/>
    </row>
    <row r="9" spans="1:18" ht="16.5">
      <c r="A9" s="69"/>
      <c r="B9" s="25"/>
      <c r="C9" s="65">
        <f>SUM(C8:C8)</f>
        <v>0</v>
      </c>
      <c r="D9" s="47"/>
      <c r="E9" s="47"/>
      <c r="F9" s="48"/>
      <c r="G9" s="33"/>
      <c r="H9" s="33"/>
      <c r="I9" s="33"/>
      <c r="J9" s="49"/>
      <c r="K9" s="33"/>
      <c r="L9" s="49"/>
      <c r="M9" s="33">
        <f>SUM(M8:M8)</f>
        <v>0</v>
      </c>
      <c r="N9" s="33">
        <f>SUM(N8:N8)</f>
        <v>0</v>
      </c>
      <c r="O9" s="33">
        <f>SUM(O8:O8)</f>
        <v>0</v>
      </c>
      <c r="P9" s="1"/>
      <c r="Q9" s="1"/>
      <c r="R9" s="1"/>
    </row>
    <row r="10" spans="1:18" ht="16.5">
      <c r="A10" s="21"/>
      <c r="B10" s="50"/>
      <c r="C10" s="9"/>
      <c r="D10" s="9"/>
      <c r="E10" s="9"/>
      <c r="F10" s="10"/>
      <c r="G10" s="10"/>
      <c r="H10" s="10"/>
      <c r="I10" s="10"/>
      <c r="J10" s="9"/>
      <c r="K10" s="13"/>
      <c r="L10" s="14"/>
      <c r="M10" s="10"/>
      <c r="N10" s="19"/>
      <c r="O10" s="19"/>
      <c r="P10" s="1"/>
      <c r="Q10" s="1"/>
      <c r="R10" s="1"/>
    </row>
    <row r="11" spans="1:18" ht="16.5">
      <c r="A11" s="21"/>
      <c r="B11" s="100" t="s">
        <v>20</v>
      </c>
      <c r="C11" s="100"/>
      <c r="D11" s="9"/>
      <c r="E11" s="9"/>
      <c r="F11" s="10"/>
      <c r="G11" s="10"/>
      <c r="L11" s="14"/>
      <c r="M11" s="21"/>
      <c r="N11" s="19"/>
      <c r="O11" s="19"/>
      <c r="P11" s="1"/>
      <c r="Q11" s="1"/>
      <c r="R11" s="1"/>
    </row>
    <row r="12" spans="1:18" ht="16.5">
      <c r="A12" s="21"/>
      <c r="B12" s="17" t="s">
        <v>19</v>
      </c>
      <c r="C12" s="35">
        <v>0</v>
      </c>
      <c r="D12" s="9"/>
      <c r="E12" s="51"/>
      <c r="F12" s="75"/>
      <c r="G12" s="10"/>
      <c r="H12" s="76"/>
      <c r="I12" s="89"/>
      <c r="J12" s="90"/>
      <c r="K12" s="6"/>
      <c r="L12" s="52"/>
      <c r="M12" s="21"/>
      <c r="N12" s="19"/>
      <c r="O12" s="19"/>
      <c r="P12" s="1"/>
      <c r="Q12" s="1"/>
      <c r="R12" s="1"/>
    </row>
    <row r="13" spans="1:18" ht="16.5">
      <c r="A13" s="21"/>
      <c r="B13" s="69" t="s">
        <v>6</v>
      </c>
      <c r="C13" s="28">
        <v>0</v>
      </c>
      <c r="D13" s="9"/>
      <c r="E13" s="70"/>
      <c r="F13" s="77"/>
      <c r="G13" s="93"/>
      <c r="H13" s="73"/>
      <c r="I13" s="91"/>
      <c r="K13" s="92"/>
      <c r="L13" s="74"/>
      <c r="M13" s="21"/>
      <c r="N13" s="82"/>
      <c r="O13" s="42"/>
      <c r="P13" s="79"/>
      <c r="Q13" s="80"/>
      <c r="R13" s="6"/>
    </row>
    <row r="14" spans="1:18" ht="16.5">
      <c r="A14" s="21"/>
      <c r="B14" s="69" t="s">
        <v>7</v>
      </c>
      <c r="C14" s="34">
        <f>ROUND((C12*C13),0)</f>
        <v>0</v>
      </c>
      <c r="D14" s="9"/>
      <c r="E14" s="78"/>
      <c r="F14" s="95"/>
      <c r="G14" s="96"/>
      <c r="H14" s="73"/>
      <c r="I14" s="74"/>
      <c r="K14" s="16"/>
      <c r="L14" s="6"/>
      <c r="M14" s="21"/>
      <c r="N14" s="82"/>
      <c r="O14" s="42"/>
      <c r="P14" s="79"/>
      <c r="Q14" s="80"/>
      <c r="R14" s="6"/>
    </row>
    <row r="15" spans="1:18" ht="16.5">
      <c r="A15" s="21"/>
      <c r="B15" s="50"/>
      <c r="C15" s="9"/>
      <c r="D15" s="9"/>
      <c r="E15" s="78"/>
      <c r="F15" s="95"/>
      <c r="G15" s="96"/>
      <c r="L15" s="14"/>
      <c r="M15" s="42"/>
      <c r="N15" s="82"/>
      <c r="O15" s="42"/>
      <c r="P15" s="79"/>
      <c r="Q15" s="80"/>
      <c r="R15" s="6"/>
    </row>
    <row r="16" spans="1:18" ht="16.5">
      <c r="A16" s="21"/>
      <c r="B16" s="101" t="s">
        <v>15</v>
      </c>
      <c r="C16" s="101"/>
      <c r="D16" s="9"/>
      <c r="E16" s="70"/>
      <c r="F16" s="95"/>
      <c r="G16" s="96"/>
      <c r="L16" s="14"/>
      <c r="M16" s="42"/>
      <c r="N16" s="82"/>
      <c r="O16" s="42"/>
      <c r="P16" s="79"/>
      <c r="Q16" s="80"/>
      <c r="R16" s="6"/>
    </row>
    <row r="17" spans="1:18" ht="16.5">
      <c r="A17" s="21"/>
      <c r="B17" s="17" t="s">
        <v>11</v>
      </c>
      <c r="C17" s="35">
        <v>0</v>
      </c>
      <c r="D17" s="1"/>
      <c r="E17" s="44"/>
      <c r="F17" s="64"/>
      <c r="J17">
        <v>150</v>
      </c>
      <c r="L17" s="14"/>
      <c r="M17" s="42"/>
      <c r="N17" s="82"/>
      <c r="O17" s="42"/>
      <c r="P17" s="79"/>
      <c r="Q17" s="80"/>
      <c r="R17" s="6"/>
    </row>
    <row r="18" spans="1:18" ht="16.5">
      <c r="A18" s="21"/>
      <c r="B18" s="69" t="s">
        <v>6</v>
      </c>
      <c r="C18" s="28">
        <v>0</v>
      </c>
      <c r="D18" s="13"/>
      <c r="E18" s="21"/>
      <c r="F18" s="21"/>
      <c r="J18">
        <f>J17*10.764</f>
        <v>1614.6</v>
      </c>
      <c r="L18" s="9"/>
      <c r="M18" s="42"/>
      <c r="N18" s="82"/>
      <c r="O18" s="42"/>
      <c r="P18" s="79"/>
      <c r="Q18" s="80"/>
      <c r="R18" s="6"/>
    </row>
    <row r="19" spans="1:18" ht="16.5">
      <c r="A19" s="21"/>
      <c r="B19" s="69" t="s">
        <v>7</v>
      </c>
      <c r="C19" s="34">
        <f>ROUND((C17*C18),0)</f>
        <v>0</v>
      </c>
      <c r="D19" s="8"/>
      <c r="E19" s="42"/>
      <c r="F19" s="42"/>
      <c r="L19" s="63"/>
      <c r="M19" s="42"/>
      <c r="N19" s="82"/>
      <c r="O19" s="42"/>
      <c r="P19" s="79"/>
      <c r="Q19" s="80"/>
      <c r="R19" s="6"/>
    </row>
    <row r="20" spans="1:18" ht="16.5">
      <c r="A20" s="21"/>
      <c r="B20" s="21"/>
      <c r="C20" s="1"/>
      <c r="D20" s="8"/>
      <c r="E20" s="42"/>
      <c r="F20" s="42"/>
      <c r="K20">
        <v>1.44</v>
      </c>
      <c r="L20" s="59"/>
      <c r="M20" s="42"/>
      <c r="N20" s="82"/>
      <c r="O20" s="42"/>
      <c r="P20" s="79"/>
      <c r="Q20" s="80"/>
      <c r="R20" s="6"/>
    </row>
    <row r="21" spans="1:18" ht="16.5">
      <c r="A21" s="21"/>
      <c r="B21" s="2" t="s">
        <v>27</v>
      </c>
      <c r="C21" s="8" t="s">
        <v>36</v>
      </c>
      <c r="D21" s="8"/>
      <c r="E21" s="42"/>
      <c r="F21" s="42"/>
      <c r="K21">
        <v>10000</v>
      </c>
      <c r="L21" s="58"/>
      <c r="M21" s="42"/>
      <c r="N21" s="82"/>
      <c r="O21" s="42"/>
      <c r="P21" s="79"/>
      <c r="Q21" s="80"/>
      <c r="R21" s="6"/>
    </row>
    <row r="22" spans="1:18" ht="16.5">
      <c r="A22" s="21"/>
      <c r="B22" s="2" t="s">
        <v>13</v>
      </c>
      <c r="C22" s="29">
        <f>C4</f>
        <v>23040000</v>
      </c>
      <c r="D22" s="29"/>
      <c r="E22" s="42"/>
      <c r="F22" s="42"/>
      <c r="K22" s="99">
        <f>K20*K21</f>
        <v>14400</v>
      </c>
      <c r="L22" s="58"/>
      <c r="M22" s="42"/>
      <c r="N22" s="82"/>
      <c r="O22" s="42"/>
      <c r="P22" s="79"/>
      <c r="Q22" s="80"/>
      <c r="R22" s="6"/>
    </row>
    <row r="23" spans="1:18" ht="16.5">
      <c r="A23" s="21"/>
      <c r="B23" s="2" t="s">
        <v>14</v>
      </c>
      <c r="C23" s="29">
        <f>N9</f>
        <v>0</v>
      </c>
      <c r="D23" s="29"/>
      <c r="E23" s="42"/>
      <c r="F23" s="42"/>
      <c r="J23" s="57"/>
      <c r="K23" s="58"/>
      <c r="L23" s="58"/>
      <c r="M23" s="42"/>
      <c r="N23" s="82"/>
      <c r="O23" s="42"/>
      <c r="P23" s="79"/>
      <c r="Q23" s="80"/>
      <c r="R23" s="6"/>
    </row>
    <row r="24" spans="1:18" ht="33">
      <c r="A24" s="21"/>
      <c r="B24" s="2" t="s">
        <v>21</v>
      </c>
      <c r="C24" s="29">
        <f>C14</f>
        <v>0</v>
      </c>
      <c r="D24" s="29"/>
      <c r="E24" s="42"/>
      <c r="F24" s="42"/>
      <c r="J24" s="42"/>
      <c r="M24" s="81"/>
      <c r="N24" s="82"/>
      <c r="O24" s="42"/>
      <c r="P24" s="79"/>
      <c r="Q24" s="80"/>
      <c r="R24" s="6"/>
    </row>
    <row r="25" spans="1:18" ht="33">
      <c r="A25" s="1"/>
      <c r="B25" s="2" t="s">
        <v>12</v>
      </c>
      <c r="C25" s="29">
        <f>C19</f>
        <v>0</v>
      </c>
      <c r="D25" s="29"/>
      <c r="E25" s="21"/>
      <c r="F25" s="42"/>
      <c r="G25" s="63"/>
      <c r="H25" s="98"/>
      <c r="I25" s="98"/>
      <c r="J25" s="42"/>
      <c r="M25" s="83"/>
      <c r="N25" s="84"/>
      <c r="O25" s="42"/>
      <c r="P25" s="79"/>
      <c r="Q25" s="80"/>
      <c r="R25" s="6"/>
    </row>
    <row r="26" spans="1:18" ht="16.5">
      <c r="A26" s="1"/>
      <c r="B26" s="11" t="s">
        <v>8</v>
      </c>
      <c r="C26" s="36">
        <f>C22+C23+C24+C25</f>
        <v>23040000</v>
      </c>
      <c r="D26" s="41"/>
      <c r="E26" s="21"/>
      <c r="F26" s="85"/>
      <c r="G26" s="63"/>
      <c r="H26" s="98"/>
      <c r="I26" s="98"/>
      <c r="J26" s="42"/>
      <c r="M26" s="83"/>
      <c r="N26" s="84"/>
      <c r="O26" s="42"/>
      <c r="P26" s="79"/>
      <c r="Q26" s="80"/>
      <c r="R26" s="6"/>
    </row>
    <row r="27" spans="1:18" ht="15" customHeight="1">
      <c r="A27" s="1"/>
      <c r="B27" s="11" t="s">
        <v>9</v>
      </c>
      <c r="C27" s="36">
        <f>MROUND(C26*90%,1)</f>
        <v>20736000</v>
      </c>
      <c r="D27" s="36"/>
      <c r="G27" s="63"/>
      <c r="H27" s="98"/>
      <c r="I27" s="98"/>
      <c r="J27" s="42"/>
      <c r="K27" s="72"/>
      <c r="L27" s="15"/>
      <c r="M27" s="45"/>
      <c r="N27" s="45"/>
      <c r="O27" s="42"/>
      <c r="P27" s="71"/>
      <c r="Q27" s="86"/>
      <c r="R27" s="6"/>
    </row>
    <row r="28" spans="1:18" ht="16.5">
      <c r="A28" s="1"/>
      <c r="B28" s="11" t="s">
        <v>10</v>
      </c>
      <c r="C28" s="36">
        <f>MROUND(C26*80%,1)</f>
        <v>18432000</v>
      </c>
      <c r="D28" s="36"/>
      <c r="E28" s="1"/>
      <c r="F28" s="1"/>
      <c r="G28" s="63"/>
      <c r="H28" s="98"/>
      <c r="I28" s="98"/>
      <c r="J28" s="60"/>
      <c r="K28" s="42"/>
      <c r="L28" s="6"/>
      <c r="M28" s="6"/>
      <c r="N28" s="6"/>
      <c r="O28" s="46"/>
      <c r="P28" s="46"/>
      <c r="Q28" s="1"/>
      <c r="R28" s="1"/>
    </row>
    <row r="29" spans="1:18" ht="16.5">
      <c r="A29" s="1"/>
      <c r="B29" s="11" t="s">
        <v>24</v>
      </c>
      <c r="C29" s="36">
        <f>O9</f>
        <v>0</v>
      </c>
      <c r="D29" s="41"/>
      <c r="E29" s="1"/>
      <c r="F29" s="66"/>
      <c r="G29" s="67"/>
      <c r="H29" s="62"/>
      <c r="I29" s="62"/>
      <c r="J29" s="61"/>
      <c r="K29" s="43"/>
      <c r="L29" s="6"/>
      <c r="M29" s="6"/>
      <c r="N29" s="20"/>
      <c r="O29" s="46"/>
      <c r="P29" s="46"/>
      <c r="Q29" s="6"/>
      <c r="R29" s="1"/>
    </row>
  </sheetData>
  <mergeCells count="2">
    <mergeCell ref="B11:C11"/>
    <mergeCell ref="B16:C16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Sheet2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cp:lastPrinted>2022-02-23T04:29:35Z</cp:lastPrinted>
  <dcterms:created xsi:type="dcterms:W3CDTF">2014-10-16T12:20:47Z</dcterms:created>
  <dcterms:modified xsi:type="dcterms:W3CDTF">2023-11-25T07:01:54Z</dcterms:modified>
</cp:coreProperties>
</file>