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Mira Road (East)\Amol Narkar\"/>
    </mc:Choice>
  </mc:AlternateContent>
  <xr:revisionPtr revIDLastSave="0" documentId="13_ncr:1_{7AC8335E-3147-408D-9DFB-F5BEE0BC2865}" xr6:coauthVersionLast="47" xr6:coauthVersionMax="47" xr10:uidLastSave="{00000000-0000-0000-0000-000000000000}"/>
  <bookViews>
    <workbookView xWindow="-120" yWindow="-120" windowWidth="29040" windowHeight="15720" tabRatio="958" firstSheet="1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  <sheet name="Sheet15" sheetId="30" r:id="rId19"/>
    <sheet name="Sheet16" sheetId="31" r:id="rId20"/>
    <sheet name="Sheet17" sheetId="32" r:id="rId21"/>
    <sheet name="Sheet18" sheetId="33" r:id="rId22"/>
    <sheet name="Sheet19" sheetId="34" r:id="rId23"/>
    <sheet name="Sheet20" sheetId="35" r:id="rId2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1" i="4" l="1"/>
  <c r="P20" i="4"/>
  <c r="P19" i="4"/>
  <c r="Q22" i="4"/>
  <c r="P22" i="4"/>
  <c r="J22" i="4"/>
  <c r="I22" i="4"/>
  <c r="E22" i="4"/>
  <c r="B22" i="4"/>
  <c r="F22" i="4" s="1"/>
  <c r="P18" i="4"/>
  <c r="P17" i="4"/>
  <c r="P16" i="4"/>
  <c r="P15" i="4"/>
  <c r="P14" i="4"/>
  <c r="P13" i="4"/>
  <c r="P12" i="4"/>
  <c r="P11" i="4"/>
  <c r="P10" i="4"/>
  <c r="P9" i="4"/>
  <c r="Q9" i="4" s="1"/>
  <c r="B9" i="4" s="1"/>
  <c r="C9" i="4" s="1"/>
  <c r="D9" i="4" s="1"/>
  <c r="I29" i="4"/>
  <c r="C4" i="25"/>
  <c r="G31" i="4"/>
  <c r="G33" i="4" s="1"/>
  <c r="H29" i="4"/>
  <c r="C5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10" i="4"/>
  <c r="B10" i="4" s="1"/>
  <c r="C10" i="4" s="1"/>
  <c r="Q17" i="4"/>
  <c r="J17" i="4"/>
  <c r="I17" i="4"/>
  <c r="Q15" i="4"/>
  <c r="B15" i="4" s="1"/>
  <c r="C15" i="4" s="1"/>
  <c r="D15" i="4" s="1"/>
  <c r="J15" i="4"/>
  <c r="I15" i="4"/>
  <c r="Q14" i="4"/>
  <c r="B14" i="4" s="1"/>
  <c r="C14" i="4" s="1"/>
  <c r="J14" i="4"/>
  <c r="I14" i="4"/>
  <c r="Q13" i="4"/>
  <c r="B13" i="4" s="1"/>
  <c r="C13" i="4" s="1"/>
  <c r="D13" i="4" s="1"/>
  <c r="J13" i="4"/>
  <c r="I13" i="4"/>
  <c r="Q12" i="4"/>
  <c r="B12" i="4" s="1"/>
  <c r="C12" i="4" s="1"/>
  <c r="D12" i="4" s="1"/>
  <c r="J12" i="4"/>
  <c r="I12" i="4"/>
  <c r="Q11" i="4"/>
  <c r="B11" i="4" s="1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B20" i="4" s="1"/>
  <c r="C20" i="4" s="1"/>
  <c r="D20" i="4" s="1"/>
  <c r="J20" i="4"/>
  <c r="I20" i="4"/>
  <c r="E20" i="4"/>
  <c r="Q16" i="4"/>
  <c r="B16" i="4" s="1"/>
  <c r="C16" i="4" s="1"/>
  <c r="D16" i="4" s="1"/>
  <c r="J16" i="4"/>
  <c r="I16" i="4"/>
  <c r="E16" i="4"/>
  <c r="E15" i="4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H4" i="4" s="1"/>
  <c r="E3" i="4"/>
  <c r="E2" i="4"/>
  <c r="C20" i="25"/>
  <c r="C16" i="25"/>
  <c r="C17" i="25" s="1"/>
  <c r="C22" i="4" l="1"/>
  <c r="G15" i="4"/>
  <c r="G11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D22" i="4" l="1"/>
  <c r="H22" i="4" s="1"/>
  <c r="G22" i="4"/>
  <c r="C8" i="25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Q21" i="4" l="1"/>
  <c r="J21" i="4"/>
  <c r="I21" i="4"/>
  <c r="E21" i="4"/>
  <c r="Q19" i="4"/>
  <c r="J19" i="4"/>
  <c r="I19" i="4"/>
  <c r="E19" i="4"/>
  <c r="Q18" i="4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7" i="4"/>
  <c r="H17" i="4" s="1"/>
  <c r="D19" i="4" l="1"/>
  <c r="H19" i="4" s="1"/>
  <c r="D18" i="4"/>
  <c r="H18" i="4" s="1"/>
</calcChain>
</file>

<file path=xl/sharedStrings.xml><?xml version="1.0" encoding="utf-8"?>
<sst xmlns="http://schemas.openxmlformats.org/spreadsheetml/2006/main" count="142" uniqueCount="97">
  <si>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</si>
  <si>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</si>
  <si>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</si>
  <si>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</si>
  <si>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</si>
  <si>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</si>
  <si>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</si>
  <si>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</si>
  <si>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</si>
  <si>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</si>
  <si>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</si>
  <si>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</si>
  <si>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</si>
  <si>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</si>
  <si>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</si>
  <si>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</si>
  <si>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</si>
  <si>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</si>
  <si>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</si>
  <si>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</si>
  <si>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</si>
  <si>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</si>
  <si>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</si>
  <si>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</si>
  <si>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</si>
  <si>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</si>
  <si>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</si>
  <si>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</si>
  <si>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</si>
  <si>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</si>
  <si>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</si>
  <si>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</si>
  <si>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</si>
  <si>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</si>
  <si>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</si>
  <si>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</si>
  <si>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</si>
  <si>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</si>
  <si>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</si>
  <si>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</si>
  <si>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</si>
  <si>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</si>
  <si>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</si>
  <si>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</si>
  <si>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</si>
  <si>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</si>
  <si>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</si>
  <si>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</si>
  <si>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</si>
  <si>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</si>
  <si>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</si>
  <si>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</si>
  <si>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</si>
  <si>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</si>
  <si>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</si>
  <si>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</si>
  <si>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</si>
  <si>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</si>
  <si>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</si>
  <si>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</si>
  <si>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</si>
  <si>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</si>
  <si>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</si>
  <si>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</si>
  <si>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</si>
  <si>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</si>
  <si>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</si>
  <si>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</si>
  <si>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</si>
  <si>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</si>
  <si>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</si>
  <si>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</si>
  <si>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</si>
  <si>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</si>
  <si>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</si>
  <si>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</si>
  <si>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</si>
  <si>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</si>
  <si>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</si>
  <si>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</si>
  <si>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</si>
  <si>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</si>
  <si>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</si>
  <si>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07.04.2021</t>
  </si>
  <si>
    <t>1 Car Park</t>
  </si>
  <si>
    <t>ACA</t>
  </si>
  <si>
    <t>Dicsussed with umang sir</t>
  </si>
  <si>
    <t>IGR-12.04.23</t>
  </si>
  <si>
    <t>IGR-18.04.23</t>
  </si>
  <si>
    <t>IGR-19.04.23</t>
  </si>
  <si>
    <t>IGR-02.02.23</t>
  </si>
  <si>
    <t>IGR-26.04.23</t>
  </si>
  <si>
    <t>IGR-06.07.23</t>
  </si>
  <si>
    <t>IGR-31.03.23</t>
  </si>
  <si>
    <t>IGR-13.07.23</t>
  </si>
  <si>
    <t>IGR-28.07.23</t>
  </si>
  <si>
    <t>IGR-27.04.23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</si>
</sst>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381000</xdr:colOff>
      <xdr:row>0</xdr:row>
      <xdr:rowOff>19050</xdr:rowOff>
    </xdr:from>
    <xdr:to>
      <xdr:col>46</xdr:col>
      <xdr:colOff>2188</xdr:colOff>
      <xdr:row>12</xdr:row>
      <xdr:rowOff>152817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FFE01C-FA89-4772-99CC-A19863642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19050"/>
          <a:ext cx="15680338" cy="2991267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15</xdr:row>
      <xdr:rowOff>0</xdr:rowOff>
    </xdr:from>
    <xdr:to>
      <xdr:col>45</xdr:col>
      <xdr:colOff>459364</xdr:colOff>
      <xdr:row>46</xdr:row>
      <xdr:rowOff>172298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D8739A-7BA4-4A26-83B0-F9D4CCFA8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77750" y="3429000"/>
          <a:ext cx="15508864" cy="6077798"/>
        </a:xfrm>
        <a:prstGeom prst="rect">
          <a:avLst/>
        </a:prstGeom>
      </xdr:spPr>
    </xdr:pic>
    <xdr:clientData/>
  </xdr:twoCellAnchor>
  <xdr:twoCellAnchor editAs="oneCell">
    <xdr:from>
      <xdr:col>21</xdr:col>
      <xdr:colOff>504825</xdr:colOff>
      <xdr:row>0</xdr:row>
      <xdr:rowOff>0</xdr:rowOff>
    </xdr:from>
    <xdr:to>
      <xdr:col>46</xdr:col>
      <xdr:colOff>383110</xdr:colOff>
      <xdr:row>41</xdr:row>
      <xdr:rowOff>163118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A8F6114-F478-4CFD-85A3-80BD6DD95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01675" y="0"/>
          <a:ext cx="15118285" cy="854511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440679</xdr:colOff>
      <xdr:row>35</xdr:row>
      <xdr:rowOff>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03E508-0266-3F98-E7C7-ADE1182F2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19079" cy="66684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421626</xdr:colOff>
      <xdr:row>35</xdr:row>
      <xdr:rowOff>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B469C9-546F-880F-0386-81EEFA9E3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0026" cy="666843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450205</xdr:colOff>
      <xdr:row>35</xdr:row>
      <xdr:rowOff>19983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6BDB98-B725-B514-6C94-5E3540461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28605" cy="668748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421626</xdr:colOff>
      <xdr:row>35</xdr:row>
      <xdr:rowOff>19983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611777-0F7B-6425-DC3D-10F91B449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0026" cy="668748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450205</xdr:colOff>
      <xdr:row>35</xdr:row>
      <xdr:rowOff>77141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225D0D-AB8D-916A-BFC6-F473CC2D5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28605" cy="674464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421626</xdr:colOff>
      <xdr:row>34</xdr:row>
      <xdr:rowOff>172378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7060F1-51B3-92A2-3A92-F075D9244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0026" cy="664937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431152</xdr:colOff>
      <xdr:row>35</xdr:row>
      <xdr:rowOff>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DF682A-D3E4-767B-BF5B-C8177A665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9552" cy="666843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450205</xdr:colOff>
      <xdr:row>34</xdr:row>
      <xdr:rowOff>162852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C3B532-16B5-BCE7-72F8-5AABBA1A4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28605" cy="663985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440679</xdr:colOff>
      <xdr:row>35</xdr:row>
      <xdr:rowOff>39036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0C08D5-010C-A313-FA81-E743801DE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19079" cy="670653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573281</xdr:colOff>
      <xdr:row>44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D2ED36-5998-2AE3-7033-8C18DF96F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65281" cy="8545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439913</xdr:colOff>
      <xdr:row>47</xdr:row>
      <xdr:rowOff>125055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5C48E7-C0CF-AEC9-DC2F-68E208C8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31913" cy="881185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431152</xdr:colOff>
      <xdr:row>35</xdr:row>
      <xdr:rowOff>39036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AC39C7-5EAE-A44D-64F7-FE92332E6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9552" cy="670653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412100</xdr:colOff>
      <xdr:row>35</xdr:row>
      <xdr:rowOff>10457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B682DB-E5D7-B9B7-78C8-61C6D8068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0500" cy="66779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401808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A2BE70-39A6-AA53-55E1-485645884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93808" cy="8802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373229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9F0348-F860-DBFA-7213-26B1CC6AC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65229" cy="8792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78253</xdr:colOff>
      <xdr:row>49</xdr:row>
      <xdr:rowOff>144125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A71D34-F001-C531-BCCA-973E52BAB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708653" cy="8954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516379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CBD7A8-C7D6-2888-D11C-D3A7A97B7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37179" cy="9002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11568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F940A5-481E-DD61-2EB2-B7752990C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41968" cy="9002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468747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5F09B2-3C2F-1234-73F6-77A848A57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9547" cy="8668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450205</xdr:colOff>
      <xdr:row>35</xdr:row>
      <xdr:rowOff>181931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2274ED-D5A2-2601-85B2-FD6E5CFB0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28605" cy="68494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6" sqref="C6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v>323420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C3*20%</f>
        <v>64684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388104</v>
      </c>
      <c r="D5" s="63" t="s">
        <v>62</v>
      </c>
      <c r="E5" s="64">
        <f>C5/10.764</f>
        <v>36055.741360089189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358704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358704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388104</v>
      </c>
      <c r="D9" s="63" t="s">
        <v>62</v>
      </c>
      <c r="E9" s="64">
        <f>C9/10.764</f>
        <v>36055.741360089189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3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35F65-4EC8-4413-8A21-60414E2291A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77BE6-09F0-40A7-AC9C-DE0450836A4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30ABA-415A-4E05-8168-E8E4B03C727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E64BE-9A43-4A4D-9CFF-B71D5670330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98A64-1E9E-4050-BCD8-88C8C90252D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47E04-E6A2-49D2-A1D4-5BD3BA256D0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FF890-BDCC-4C62-990C-1F8B79D8C35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DCC8E-43BF-4DF0-924B-413BDA0657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050A6-E1F9-4095-B9AD-576CA4A9C27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2789D-4DDB-4A2E-84CF-4CFC9EB694F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D4" sqref="D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65000</v>
      </c>
      <c r="D3" s="24" t="s">
        <v>75</v>
      </c>
      <c r="E3" s="6" t="s">
        <v>85</v>
      </c>
      <c r="F3" s="19"/>
    </row>
    <row r="4" spans="1:6" ht="30" x14ac:dyDescent="0.25">
      <c r="A4" s="23" t="s">
        <v>14</v>
      </c>
      <c r="B4" s="20"/>
      <c r="C4" s="21">
        <v>4000</v>
      </c>
      <c r="D4" s="24"/>
      <c r="F4" s="19"/>
    </row>
    <row r="5" spans="1:6" x14ac:dyDescent="0.25">
      <c r="A5" s="16" t="s">
        <v>15</v>
      </c>
      <c r="B5" s="20"/>
      <c r="C5" s="21">
        <f>C3-C4</f>
        <v>61000</v>
      </c>
      <c r="D5" s="24"/>
      <c r="F5" s="19"/>
    </row>
    <row r="6" spans="1:6" x14ac:dyDescent="0.25">
      <c r="A6" s="16" t="s">
        <v>16</v>
      </c>
      <c r="B6" s="20"/>
      <c r="C6" s="21">
        <f>C4</f>
        <v>4000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4000</v>
      </c>
      <c r="D13" s="24"/>
      <c r="F13" s="19"/>
    </row>
    <row r="14" spans="1:6" x14ac:dyDescent="0.25">
      <c r="A14" s="16" t="s">
        <v>15</v>
      </c>
      <c r="B14" s="20"/>
      <c r="C14" s="21">
        <f>C5</f>
        <v>61000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65000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893</v>
      </c>
      <c r="D18" s="26"/>
      <c r="F18" s="19"/>
    </row>
    <row r="19" spans="1:6" x14ac:dyDescent="0.25">
      <c r="A19" s="16" t="s">
        <v>73</v>
      </c>
      <c r="B19" s="6"/>
      <c r="C19" s="32">
        <f>C18*C16</f>
        <v>58045000</v>
      </c>
      <c r="D19" s="33"/>
      <c r="E19" s="70"/>
      <c r="F19" s="34"/>
    </row>
    <row r="20" spans="1:6" x14ac:dyDescent="0.25">
      <c r="A20" s="16" t="s">
        <v>24</v>
      </c>
      <c r="C20" s="35">
        <f>C19*90%</f>
        <v>52240500</v>
      </c>
      <c r="D20" s="32"/>
      <c r="F20" s="19"/>
    </row>
    <row r="21" spans="1:6" x14ac:dyDescent="0.25">
      <c r="A21" s="16" t="s">
        <v>25</v>
      </c>
      <c r="C21" s="35">
        <f>C19*80%</f>
        <v>46436000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3572000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120927.08333333333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19" activeCellId="1" sqref="F10:S14 F19:S2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893</v>
      </c>
      <c r="C2" s="4">
        <f t="shared" ref="C2:C16" si="1">B2*1.2</f>
        <v>1071.5999999999999</v>
      </c>
      <c r="D2" s="4">
        <f t="shared" ref="D2:D16" si="2">C2*1.2</f>
        <v>1285.9199999999998</v>
      </c>
      <c r="E2" s="5">
        <f t="shared" ref="E2:E16" si="3">R2</f>
        <v>65000000</v>
      </c>
      <c r="F2" s="77">
        <f t="shared" ref="F2:F15" si="4">ROUND((E2/B2),0)</f>
        <v>72788</v>
      </c>
      <c r="G2" s="77">
        <f t="shared" ref="G2:G15" si="5">ROUND((E2/C2),0)</f>
        <v>60657</v>
      </c>
      <c r="H2" s="77">
        <f t="shared" ref="H2:H15" si="6">ROUND((E2/D2),0)</f>
        <v>50547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893</v>
      </c>
      <c r="R2" s="78">
        <v>65000000</v>
      </c>
      <c r="S2" s="2"/>
    </row>
    <row r="3" spans="1:19" x14ac:dyDescent="0.25">
      <c r="A3" s="4">
        <v>2</v>
      </c>
      <c r="B3" s="4">
        <f t="shared" si="0"/>
        <v>893</v>
      </c>
      <c r="C3" s="4">
        <f t="shared" si="1"/>
        <v>1071.5999999999999</v>
      </c>
      <c r="D3" s="4">
        <f t="shared" si="2"/>
        <v>1285.9199999999998</v>
      </c>
      <c r="E3" s="5">
        <f t="shared" si="3"/>
        <v>56000000</v>
      </c>
      <c r="F3" s="77">
        <f t="shared" si="4"/>
        <v>62710</v>
      </c>
      <c r="G3" s="77">
        <f t="shared" si="5"/>
        <v>52258</v>
      </c>
      <c r="H3" s="77">
        <f t="shared" si="6"/>
        <v>43549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893</v>
      </c>
      <c r="R3" s="78">
        <v>56000000</v>
      </c>
      <c r="S3" s="2"/>
    </row>
    <row r="4" spans="1:19" x14ac:dyDescent="0.25">
      <c r="A4" s="4">
        <v>3</v>
      </c>
      <c r="B4" s="4">
        <f t="shared" si="0"/>
        <v>893</v>
      </c>
      <c r="C4" s="4">
        <f t="shared" si="1"/>
        <v>1071.5999999999999</v>
      </c>
      <c r="D4" s="4">
        <f t="shared" si="2"/>
        <v>1285.9199999999998</v>
      </c>
      <c r="E4" s="5">
        <f t="shared" si="3"/>
        <v>71500000</v>
      </c>
      <c r="F4" s="4">
        <f t="shared" si="4"/>
        <v>80067</v>
      </c>
      <c r="G4" s="4">
        <f t="shared" si="5"/>
        <v>66723</v>
      </c>
      <c r="H4" s="4">
        <f t="shared" si="6"/>
        <v>55602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893</v>
      </c>
      <c r="R4" s="2">
        <v>71500000</v>
      </c>
      <c r="S4" s="2"/>
    </row>
    <row r="5" spans="1:19" x14ac:dyDescent="0.25">
      <c r="A5" s="4">
        <v>4</v>
      </c>
      <c r="B5" s="4">
        <f t="shared" si="0"/>
        <v>857</v>
      </c>
      <c r="C5" s="4">
        <f t="shared" si="1"/>
        <v>1028.3999999999999</v>
      </c>
      <c r="D5" s="4">
        <f t="shared" si="2"/>
        <v>1234.0799999999997</v>
      </c>
      <c r="E5" s="5">
        <f t="shared" si="3"/>
        <v>60700000</v>
      </c>
      <c r="F5" s="77">
        <f t="shared" si="4"/>
        <v>70828</v>
      </c>
      <c r="G5" s="77">
        <f t="shared" si="5"/>
        <v>59024</v>
      </c>
      <c r="H5" s="77">
        <f t="shared" si="6"/>
        <v>49186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857</v>
      </c>
      <c r="R5" s="78">
        <v>60700000</v>
      </c>
      <c r="S5" s="2"/>
    </row>
    <row r="6" spans="1:19" x14ac:dyDescent="0.25">
      <c r="A6" s="4">
        <v>5</v>
      </c>
      <c r="B6" s="4">
        <f t="shared" si="0"/>
        <v>857</v>
      </c>
      <c r="C6" s="4">
        <f t="shared" si="1"/>
        <v>1028.3999999999999</v>
      </c>
      <c r="D6" s="4">
        <f t="shared" si="2"/>
        <v>1234.0799999999997</v>
      </c>
      <c r="E6" s="5">
        <f t="shared" si="3"/>
        <v>60000000</v>
      </c>
      <c r="F6" s="77">
        <f t="shared" si="4"/>
        <v>70012</v>
      </c>
      <c r="G6" s="77">
        <f t="shared" si="5"/>
        <v>58343</v>
      </c>
      <c r="H6" s="77">
        <f t="shared" si="6"/>
        <v>48619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857</v>
      </c>
      <c r="R6" s="78">
        <v>60000000</v>
      </c>
      <c r="S6" s="2"/>
    </row>
    <row r="7" spans="1:19" x14ac:dyDescent="0.25">
      <c r="A7" s="4">
        <v>6</v>
      </c>
      <c r="B7" s="4">
        <f t="shared" si="0"/>
        <v>893</v>
      </c>
      <c r="C7" s="4">
        <f t="shared" si="1"/>
        <v>1071.5999999999999</v>
      </c>
      <c r="D7" s="4">
        <f t="shared" si="2"/>
        <v>1285.9199999999998</v>
      </c>
      <c r="E7" s="5">
        <f t="shared" si="3"/>
        <v>56000000</v>
      </c>
      <c r="F7" s="77">
        <f t="shared" si="4"/>
        <v>62710</v>
      </c>
      <c r="G7" s="77">
        <f t="shared" si="5"/>
        <v>52258</v>
      </c>
      <c r="H7" s="77">
        <f t="shared" si="6"/>
        <v>43549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893</v>
      </c>
      <c r="R7" s="78">
        <v>56000000</v>
      </c>
      <c r="S7" s="2"/>
    </row>
    <row r="8" spans="1:19" x14ac:dyDescent="0.25">
      <c r="A8" s="4">
        <v>7</v>
      </c>
      <c r="B8" s="4">
        <f t="shared" si="0"/>
        <v>893</v>
      </c>
      <c r="C8" s="4">
        <f t="shared" si="1"/>
        <v>1071.5999999999999</v>
      </c>
      <c r="D8" s="4">
        <f t="shared" si="2"/>
        <v>1285.9199999999998</v>
      </c>
      <c r="E8" s="5">
        <f t="shared" si="3"/>
        <v>60000000</v>
      </c>
      <c r="F8" s="77">
        <f t="shared" si="4"/>
        <v>67189</v>
      </c>
      <c r="G8" s="77">
        <f t="shared" si="5"/>
        <v>55991</v>
      </c>
      <c r="H8" s="77">
        <f t="shared" si="6"/>
        <v>46659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893</v>
      </c>
      <c r="R8" s="78">
        <v>60000000</v>
      </c>
      <c r="S8" s="2"/>
    </row>
    <row r="9" spans="1:19" x14ac:dyDescent="0.25">
      <c r="A9" s="4">
        <v>8</v>
      </c>
      <c r="B9" s="4">
        <f t="shared" si="0"/>
        <v>1879.2150000000001</v>
      </c>
      <c r="C9" s="4">
        <f t="shared" si="1"/>
        <v>2255.058</v>
      </c>
      <c r="D9" s="4">
        <f t="shared" si="2"/>
        <v>2706.0695999999998</v>
      </c>
      <c r="E9" s="5">
        <f t="shared" si="3"/>
        <v>92416715</v>
      </c>
      <c r="F9" s="4">
        <f t="shared" si="4"/>
        <v>49178</v>
      </c>
      <c r="G9" s="4">
        <f t="shared" si="5"/>
        <v>40982</v>
      </c>
      <c r="H9" s="4">
        <f t="shared" si="6"/>
        <v>34152</v>
      </c>
      <c r="I9" s="4">
        <f t="shared" si="7"/>
        <v>0</v>
      </c>
      <c r="J9" s="4">
        <f t="shared" si="8"/>
        <v>0</v>
      </c>
      <c r="O9">
        <v>0</v>
      </c>
      <c r="P9">
        <f>209.5*10.764</f>
        <v>2255.058</v>
      </c>
      <c r="Q9">
        <f t="shared" ref="Q9:Q10" si="10">P9/1.2</f>
        <v>1879.2150000000001</v>
      </c>
      <c r="R9" s="2">
        <v>92416715</v>
      </c>
      <c r="S9" s="2" t="s">
        <v>87</v>
      </c>
    </row>
    <row r="10" spans="1:19" x14ac:dyDescent="0.25">
      <c r="A10" s="4">
        <v>9</v>
      </c>
      <c r="B10" s="4">
        <f t="shared" si="0"/>
        <v>1137.4857</v>
      </c>
      <c r="C10" s="4">
        <f t="shared" si="1"/>
        <v>1364.9828399999999</v>
      </c>
      <c r="D10" s="4">
        <f t="shared" si="2"/>
        <v>1637.9794079999999</v>
      </c>
      <c r="E10" s="5">
        <f t="shared" si="3"/>
        <v>68338486</v>
      </c>
      <c r="F10" s="80">
        <f t="shared" si="4"/>
        <v>60079</v>
      </c>
      <c r="G10" s="80">
        <f t="shared" si="5"/>
        <v>50065</v>
      </c>
      <c r="H10" s="80">
        <f t="shared" si="6"/>
        <v>41721</v>
      </c>
      <c r="I10" s="80">
        <f t="shared" si="7"/>
        <v>0</v>
      </c>
      <c r="J10" s="80">
        <f t="shared" si="8"/>
        <v>0</v>
      </c>
      <c r="K10" s="81"/>
      <c r="L10" s="81"/>
      <c r="M10" s="81"/>
      <c r="N10" s="81"/>
      <c r="O10" s="81">
        <v>0</v>
      </c>
      <c r="P10" s="81">
        <f>126.81*10.764</f>
        <v>1364.9828399999999</v>
      </c>
      <c r="Q10" s="81">
        <f t="shared" si="10"/>
        <v>1137.4857</v>
      </c>
      <c r="R10" s="82">
        <v>68338486</v>
      </c>
      <c r="S10" s="82" t="s">
        <v>87</v>
      </c>
    </row>
    <row r="11" spans="1:19" x14ac:dyDescent="0.25">
      <c r="A11" s="4">
        <v>10</v>
      </c>
      <c r="B11" s="4">
        <f t="shared" si="0"/>
        <v>1109.1405</v>
      </c>
      <c r="C11" s="4">
        <f t="shared" si="1"/>
        <v>1330.9685999999999</v>
      </c>
      <c r="D11" s="4">
        <f t="shared" si="2"/>
        <v>1597.1623199999999</v>
      </c>
      <c r="E11" s="5">
        <f t="shared" si="3"/>
        <v>58611643</v>
      </c>
      <c r="F11" s="80">
        <f t="shared" si="4"/>
        <v>52844</v>
      </c>
      <c r="G11" s="80">
        <f t="shared" si="5"/>
        <v>44037</v>
      </c>
      <c r="H11" s="80">
        <f t="shared" si="6"/>
        <v>36697</v>
      </c>
      <c r="I11" s="80">
        <f t="shared" si="7"/>
        <v>0</v>
      </c>
      <c r="J11" s="80">
        <f t="shared" si="8"/>
        <v>0</v>
      </c>
      <c r="K11" s="81"/>
      <c r="L11" s="81"/>
      <c r="M11" s="81"/>
      <c r="N11" s="81"/>
      <c r="O11" s="81">
        <v>0</v>
      </c>
      <c r="P11" s="81">
        <f>123.65*10.764</f>
        <v>1330.9685999999999</v>
      </c>
      <c r="Q11" s="81">
        <f t="shared" ref="Q11:Q15" si="11">P11/1.2</f>
        <v>1109.1405</v>
      </c>
      <c r="R11" s="82">
        <v>58611643</v>
      </c>
      <c r="S11" s="82" t="s">
        <v>87</v>
      </c>
    </row>
    <row r="12" spans="1:19" x14ac:dyDescent="0.25">
      <c r="A12" s="4">
        <v>11</v>
      </c>
      <c r="B12" s="4">
        <f t="shared" si="0"/>
        <v>1109.1405</v>
      </c>
      <c r="C12" s="4">
        <f t="shared" si="1"/>
        <v>1330.9685999999999</v>
      </c>
      <c r="D12" s="4">
        <f t="shared" si="2"/>
        <v>1597.1623199999999</v>
      </c>
      <c r="E12" s="5">
        <f t="shared" si="3"/>
        <v>63528286</v>
      </c>
      <c r="F12" s="80">
        <f t="shared" si="4"/>
        <v>57277</v>
      </c>
      <c r="G12" s="80">
        <f t="shared" si="5"/>
        <v>47731</v>
      </c>
      <c r="H12" s="80">
        <f t="shared" si="6"/>
        <v>39776</v>
      </c>
      <c r="I12" s="80">
        <f t="shared" si="7"/>
        <v>0</v>
      </c>
      <c r="J12" s="80">
        <f t="shared" si="8"/>
        <v>0</v>
      </c>
      <c r="K12" s="81"/>
      <c r="L12" s="81"/>
      <c r="M12" s="81"/>
      <c r="N12" s="81"/>
      <c r="O12" s="81">
        <v>0</v>
      </c>
      <c r="P12" s="81">
        <f>123.65*10.764</f>
        <v>1330.9685999999999</v>
      </c>
      <c r="Q12" s="81">
        <f t="shared" si="11"/>
        <v>1109.1405</v>
      </c>
      <c r="R12" s="82">
        <v>63528286</v>
      </c>
      <c r="S12" s="82" t="s">
        <v>88</v>
      </c>
    </row>
    <row r="13" spans="1:19" x14ac:dyDescent="0.25">
      <c r="A13" s="4">
        <v>12</v>
      </c>
      <c r="B13" s="4">
        <f t="shared" si="0"/>
        <v>786.66899999999998</v>
      </c>
      <c r="C13" s="4">
        <f t="shared" si="1"/>
        <v>944.00279999999998</v>
      </c>
      <c r="D13" s="4">
        <f t="shared" si="2"/>
        <v>1132.8033599999999</v>
      </c>
      <c r="E13" s="5">
        <f t="shared" si="3"/>
        <v>45690217</v>
      </c>
      <c r="F13" s="80">
        <f t="shared" si="4"/>
        <v>58081</v>
      </c>
      <c r="G13" s="80">
        <f t="shared" si="5"/>
        <v>48401</v>
      </c>
      <c r="H13" s="80">
        <f t="shared" si="6"/>
        <v>40334</v>
      </c>
      <c r="I13" s="80">
        <f t="shared" si="7"/>
        <v>0</v>
      </c>
      <c r="J13" s="80">
        <f t="shared" si="8"/>
        <v>0</v>
      </c>
      <c r="K13" s="81"/>
      <c r="L13" s="81"/>
      <c r="M13" s="81"/>
      <c r="N13" s="81"/>
      <c r="O13" s="81">
        <v>0</v>
      </c>
      <c r="P13" s="81">
        <f>87.7*10.764</f>
        <v>944.00279999999998</v>
      </c>
      <c r="Q13" s="81">
        <f t="shared" si="11"/>
        <v>786.66899999999998</v>
      </c>
      <c r="R13" s="82">
        <v>45690217</v>
      </c>
      <c r="S13" s="82" t="s">
        <v>89</v>
      </c>
    </row>
    <row r="14" spans="1:19" x14ac:dyDescent="0.25">
      <c r="A14" s="4">
        <v>13</v>
      </c>
      <c r="B14" s="4">
        <f t="shared" si="0"/>
        <v>766.66589999999997</v>
      </c>
      <c r="C14" s="4">
        <f t="shared" si="1"/>
        <v>919.99907999999994</v>
      </c>
      <c r="D14" s="4">
        <f t="shared" si="2"/>
        <v>1103.9988959999998</v>
      </c>
      <c r="E14" s="5">
        <f t="shared" si="3"/>
        <v>46354710</v>
      </c>
      <c r="F14" s="80">
        <f t="shared" si="4"/>
        <v>60463</v>
      </c>
      <c r="G14" s="80">
        <f t="shared" si="5"/>
        <v>50386</v>
      </c>
      <c r="H14" s="80">
        <f t="shared" si="6"/>
        <v>41988</v>
      </c>
      <c r="I14" s="80">
        <f t="shared" si="7"/>
        <v>0</v>
      </c>
      <c r="J14" s="80">
        <f t="shared" si="8"/>
        <v>0</v>
      </c>
      <c r="K14" s="81"/>
      <c r="L14" s="81"/>
      <c r="M14" s="81"/>
      <c r="N14" s="81"/>
      <c r="O14" s="81">
        <v>0</v>
      </c>
      <c r="P14" s="81">
        <f>85.47*10.764</f>
        <v>919.99907999999994</v>
      </c>
      <c r="Q14" s="81">
        <f t="shared" si="11"/>
        <v>766.66589999999997</v>
      </c>
      <c r="R14" s="82">
        <v>46354710</v>
      </c>
      <c r="S14" s="82" t="s">
        <v>90</v>
      </c>
    </row>
    <row r="15" spans="1:19" x14ac:dyDescent="0.25">
      <c r="A15" s="4">
        <v>14</v>
      </c>
      <c r="B15" s="4">
        <f t="shared" si="0"/>
        <v>1054.9616999999998</v>
      </c>
      <c r="C15" s="4">
        <f t="shared" si="1"/>
        <v>1265.9540399999998</v>
      </c>
      <c r="D15" s="4">
        <f t="shared" si="2"/>
        <v>1519.1448479999997</v>
      </c>
      <c r="E15" s="5">
        <f t="shared" si="3"/>
        <v>64375661</v>
      </c>
      <c r="F15" s="77">
        <f t="shared" si="4"/>
        <v>61022</v>
      </c>
      <c r="G15" s="77">
        <f t="shared" si="5"/>
        <v>50851</v>
      </c>
      <c r="H15" s="77">
        <f t="shared" si="6"/>
        <v>42376</v>
      </c>
      <c r="I15" s="77">
        <f t="shared" si="7"/>
        <v>0</v>
      </c>
      <c r="J15" s="77">
        <f t="shared" si="8"/>
        <v>0</v>
      </c>
      <c r="K15" s="7"/>
      <c r="L15" s="7"/>
      <c r="M15" s="7"/>
      <c r="N15" s="7"/>
      <c r="O15" s="7">
        <v>0</v>
      </c>
      <c r="P15" s="7">
        <f>117.61*10.764</f>
        <v>1265.9540399999998</v>
      </c>
      <c r="Q15" s="7">
        <f t="shared" si="11"/>
        <v>1054.9616999999998</v>
      </c>
      <c r="R15" s="78">
        <v>64375661</v>
      </c>
      <c r="S15" s="78" t="s">
        <v>91</v>
      </c>
    </row>
    <row r="16" spans="1:19" x14ac:dyDescent="0.25">
      <c r="A16" s="4">
        <v>15</v>
      </c>
      <c r="B16" s="4">
        <f t="shared" si="0"/>
        <v>1334.1978000000001</v>
      </c>
      <c r="C16" s="4">
        <f t="shared" si="1"/>
        <v>1601.03736</v>
      </c>
      <c r="D16" s="4">
        <f t="shared" si="2"/>
        <v>1921.2448319999999</v>
      </c>
      <c r="E16" s="5">
        <f t="shared" si="3"/>
        <v>86622009</v>
      </c>
      <c r="F16" s="77">
        <f t="shared" ref="F16" si="12">ROUND((E16/B16),0)</f>
        <v>64924</v>
      </c>
      <c r="G16" s="77">
        <f t="shared" ref="G16" si="13">ROUND((E16/C16),0)</f>
        <v>54104</v>
      </c>
      <c r="H16" s="77">
        <f t="shared" ref="H16" si="14">ROUND((E16/D16),0)</f>
        <v>45086</v>
      </c>
      <c r="I16" s="77">
        <f t="shared" ref="I16" si="15">T16</f>
        <v>0</v>
      </c>
      <c r="J16" s="77">
        <f t="shared" ref="J16" si="16">U16</f>
        <v>0</v>
      </c>
      <c r="K16" s="7"/>
      <c r="L16" s="7"/>
      <c r="M16" s="7"/>
      <c r="N16" s="7"/>
      <c r="O16" s="7">
        <v>0</v>
      </c>
      <c r="P16" s="7">
        <f>148.74*10.764</f>
        <v>1601.03736</v>
      </c>
      <c r="Q16" s="7">
        <f t="shared" ref="Q16" si="17">P16/1.2</f>
        <v>1334.1978000000001</v>
      </c>
      <c r="R16" s="78">
        <v>86622009</v>
      </c>
      <c r="S16" s="78" t="s">
        <v>92</v>
      </c>
    </row>
    <row r="17" spans="1:19" x14ac:dyDescent="0.25">
      <c r="A17" s="4">
        <v>16</v>
      </c>
      <c r="B17" s="4">
        <f t="shared" ref="B17:B21" si="18">Q17</f>
        <v>1316.6166000000001</v>
      </c>
      <c r="C17" s="4">
        <f t="shared" ref="C17:C21" si="19">B17*1.2</f>
        <v>1579.93992</v>
      </c>
      <c r="D17" s="4">
        <f t="shared" ref="D17:D21" si="20">C17*1.2</f>
        <v>1895.9279039999999</v>
      </c>
      <c r="E17" s="5">
        <f t="shared" ref="E17:E21" si="21">R17</f>
        <v>76123748</v>
      </c>
      <c r="F17" s="4">
        <f t="shared" ref="F17" si="22">ROUND((E17/B17),0)</f>
        <v>57818</v>
      </c>
      <c r="G17" s="4">
        <f t="shared" ref="G17" si="23">ROUND((E17/C17),0)</f>
        <v>48181</v>
      </c>
      <c r="H17" s="4">
        <f t="shared" ref="H17" si="24">ROUND((E17/D17),0)</f>
        <v>40151</v>
      </c>
      <c r="I17" s="4">
        <f t="shared" ref="I17" si="25">T17</f>
        <v>0</v>
      </c>
      <c r="J17" s="4">
        <f t="shared" ref="J17" si="26">U17</f>
        <v>0</v>
      </c>
      <c r="O17">
        <v>0</v>
      </c>
      <c r="P17">
        <f>146.78*10.764</f>
        <v>1579.93992</v>
      </c>
      <c r="Q17">
        <f t="shared" ref="Q17" si="27">P17/1.2</f>
        <v>1316.6166000000001</v>
      </c>
      <c r="R17" s="2">
        <v>76123748</v>
      </c>
      <c r="S17" s="2" t="s">
        <v>87</v>
      </c>
    </row>
    <row r="18" spans="1:19" x14ac:dyDescent="0.25">
      <c r="A18" s="4">
        <v>17</v>
      </c>
      <c r="B18" s="4">
        <f t="shared" si="18"/>
        <v>1145.0205000000001</v>
      </c>
      <c r="C18" s="4">
        <f t="shared" si="19"/>
        <v>1374.0246</v>
      </c>
      <c r="D18" s="4">
        <f t="shared" si="20"/>
        <v>1648.82952</v>
      </c>
      <c r="E18" s="5">
        <f t="shared" si="21"/>
        <v>68697872</v>
      </c>
      <c r="F18" s="4">
        <f t="shared" ref="F18:F21" si="28">ROUND((E18/B18),0)</f>
        <v>59997</v>
      </c>
      <c r="G18" s="4">
        <f t="shared" ref="G18:G21" si="29">ROUND((E18/C18),0)</f>
        <v>49998</v>
      </c>
      <c r="H18" s="4">
        <f t="shared" ref="H18:H21" si="30">ROUND((E18/D18),0)</f>
        <v>41665</v>
      </c>
      <c r="I18" s="4">
        <f t="shared" ref="I18:J21" si="31">T18</f>
        <v>0</v>
      </c>
      <c r="J18" s="4">
        <f t="shared" si="31"/>
        <v>0</v>
      </c>
      <c r="O18">
        <v>0</v>
      </c>
      <c r="P18">
        <f>127.65*10.764</f>
        <v>1374.0246</v>
      </c>
      <c r="Q18">
        <f t="shared" ref="Q18:Q21" si="32">P18/1.2</f>
        <v>1145.0205000000001</v>
      </c>
      <c r="R18" s="2">
        <v>68697872</v>
      </c>
      <c r="S18" s="2" t="s">
        <v>93</v>
      </c>
    </row>
    <row r="19" spans="1:19" x14ac:dyDescent="0.25">
      <c r="A19" s="4">
        <v>18</v>
      </c>
      <c r="B19" s="4">
        <f t="shared" si="18"/>
        <v>1334.1978000000001</v>
      </c>
      <c r="C19" s="4">
        <f t="shared" si="19"/>
        <v>1601.03736</v>
      </c>
      <c r="D19" s="4">
        <f t="shared" si="20"/>
        <v>1921.2448319999999</v>
      </c>
      <c r="E19" s="5">
        <f t="shared" si="21"/>
        <v>86622009</v>
      </c>
      <c r="F19" s="80">
        <f t="shared" si="28"/>
        <v>64924</v>
      </c>
      <c r="G19" s="80">
        <f t="shared" si="29"/>
        <v>54104</v>
      </c>
      <c r="H19" s="80">
        <f t="shared" si="30"/>
        <v>45086</v>
      </c>
      <c r="I19" s="80">
        <f t="shared" si="31"/>
        <v>0</v>
      </c>
      <c r="J19" s="80">
        <f t="shared" si="31"/>
        <v>0</v>
      </c>
      <c r="K19" s="81"/>
      <c r="L19" s="81"/>
      <c r="M19" s="81"/>
      <c r="N19" s="81"/>
      <c r="O19" s="81">
        <v>0</v>
      </c>
      <c r="P19" s="81">
        <f>148.74*10.764</f>
        <v>1601.03736</v>
      </c>
      <c r="Q19" s="81">
        <f t="shared" si="32"/>
        <v>1334.1978000000001</v>
      </c>
      <c r="R19" s="82">
        <v>86622009</v>
      </c>
      <c r="S19" s="82" t="s">
        <v>94</v>
      </c>
    </row>
    <row r="20" spans="1:19" x14ac:dyDescent="0.25">
      <c r="A20" s="4">
        <v>19</v>
      </c>
      <c r="B20" s="4">
        <f t="shared" ref="B20" si="33">Q20</f>
        <v>1045.0049999999999</v>
      </c>
      <c r="C20" s="4">
        <f t="shared" ref="C20" si="34">B20*1.2</f>
        <v>1254.0059999999999</v>
      </c>
      <c r="D20" s="4">
        <f t="shared" ref="D20" si="35">C20*1.2</f>
        <v>1504.8071999999997</v>
      </c>
      <c r="E20" s="5">
        <f t="shared" ref="E20" si="36">R20</f>
        <v>61921494</v>
      </c>
      <c r="F20" s="80">
        <f t="shared" ref="F20" si="37">ROUND((E20/B20),0)</f>
        <v>59255</v>
      </c>
      <c r="G20" s="80">
        <f t="shared" ref="G20" si="38">ROUND((E20/C20),0)</f>
        <v>49379</v>
      </c>
      <c r="H20" s="80">
        <f t="shared" ref="H20" si="39">ROUND((E20/D20),0)</f>
        <v>41149</v>
      </c>
      <c r="I20" s="80">
        <f t="shared" ref="I20" si="40">T20</f>
        <v>0</v>
      </c>
      <c r="J20" s="80">
        <f t="shared" ref="J20" si="41">U20</f>
        <v>0</v>
      </c>
      <c r="K20" s="81"/>
      <c r="L20" s="81"/>
      <c r="M20" s="81"/>
      <c r="N20" s="81"/>
      <c r="O20" s="81">
        <v>0</v>
      </c>
      <c r="P20" s="81">
        <f>116.5*10.764</f>
        <v>1254.0059999999999</v>
      </c>
      <c r="Q20" s="81">
        <f t="shared" ref="Q20" si="42">P20/1.2</f>
        <v>1045.0049999999999</v>
      </c>
      <c r="R20" s="82">
        <v>61921494</v>
      </c>
      <c r="S20" s="82" t="s">
        <v>95</v>
      </c>
    </row>
    <row r="21" spans="1:19" x14ac:dyDescent="0.25">
      <c r="A21" s="4">
        <v>20</v>
      </c>
      <c r="B21" s="4">
        <f t="shared" si="18"/>
        <v>1054.9616999999998</v>
      </c>
      <c r="C21" s="4">
        <f t="shared" si="19"/>
        <v>1265.9540399999998</v>
      </c>
      <c r="D21" s="4">
        <f t="shared" si="20"/>
        <v>1519.1448479999997</v>
      </c>
      <c r="E21" s="5">
        <f t="shared" si="21"/>
        <v>56876730</v>
      </c>
      <c r="F21" s="80">
        <f t="shared" si="28"/>
        <v>53914</v>
      </c>
      <c r="G21" s="80">
        <f t="shared" si="29"/>
        <v>44928</v>
      </c>
      <c r="H21" s="80">
        <f t="shared" si="30"/>
        <v>37440</v>
      </c>
      <c r="I21" s="80">
        <f t="shared" si="31"/>
        <v>0</v>
      </c>
      <c r="J21" s="80">
        <f t="shared" si="31"/>
        <v>0</v>
      </c>
      <c r="K21" s="81"/>
      <c r="L21" s="81"/>
      <c r="M21" s="81"/>
      <c r="N21" s="81"/>
      <c r="O21" s="81">
        <v>0</v>
      </c>
      <c r="P21" s="81">
        <f>117.61*10.764</f>
        <v>1265.9540399999998</v>
      </c>
      <c r="Q21" s="81">
        <f t="shared" si="32"/>
        <v>1054.9616999999998</v>
      </c>
      <c r="R21" s="82">
        <v>56876730</v>
      </c>
      <c r="S21" s="82" t="s">
        <v>96</v>
      </c>
    </row>
    <row r="22" spans="1:19" x14ac:dyDescent="0.25">
      <c r="A22" s="4">
        <v>21</v>
      </c>
      <c r="B22" s="4">
        <f t="shared" ref="B22" si="43">Q22</f>
        <v>0</v>
      </c>
      <c r="C22" s="4">
        <f t="shared" ref="C22" si="44">B22*1.2</f>
        <v>0</v>
      </c>
      <c r="D22" s="4">
        <f t="shared" ref="D22" si="45">C22*1.2</f>
        <v>0</v>
      </c>
      <c r="E22" s="5">
        <f t="shared" ref="E22" si="46">R22</f>
        <v>0</v>
      </c>
      <c r="F22" s="4" t="e">
        <f t="shared" ref="F22" si="47">ROUND((E22/B22),0)</f>
        <v>#DIV/0!</v>
      </c>
      <c r="G22" s="4" t="e">
        <f t="shared" ref="G22" si="48">ROUND((E22/C22),0)</f>
        <v>#DIV/0!</v>
      </c>
      <c r="H22" s="4" t="e">
        <f t="shared" ref="H22" si="49">ROUND((E22/D22),0)</f>
        <v>#DIV/0!</v>
      </c>
      <c r="I22" s="4">
        <f t="shared" ref="I22" si="50">T22</f>
        <v>0</v>
      </c>
      <c r="J22" s="4">
        <f t="shared" ref="J22" si="51">U22</f>
        <v>0</v>
      </c>
      <c r="O22">
        <v>0</v>
      </c>
      <c r="P22">
        <f>O22/1.2</f>
        <v>0</v>
      </c>
      <c r="Q22">
        <f t="shared" ref="Q22" si="52">P22/1.2</f>
        <v>0</v>
      </c>
      <c r="R22" s="2">
        <v>0</v>
      </c>
      <c r="S22" s="2"/>
    </row>
    <row r="23" spans="1:19" s="10" customFormat="1" x14ac:dyDescent="0.25">
      <c r="F23" s="74" t="s">
        <v>86</v>
      </c>
    </row>
    <row r="24" spans="1:19" s="10" customFormat="1" x14ac:dyDescent="0.25">
      <c r="F24" s="73" t="s">
        <v>84</v>
      </c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  <c r="G27" s="10">
        <v>1500000</v>
      </c>
    </row>
    <row r="28" spans="1:19" s="10" customFormat="1" x14ac:dyDescent="0.25">
      <c r="C28" s="72" t="s">
        <v>74</v>
      </c>
      <c r="D28" s="72" t="s">
        <v>83</v>
      </c>
      <c r="F28" s="57" t="s">
        <v>85</v>
      </c>
      <c r="G28" s="57">
        <v>893</v>
      </c>
    </row>
    <row r="29" spans="1:19" s="10" customFormat="1" x14ac:dyDescent="0.25">
      <c r="C29" s="72" t="s">
        <v>1</v>
      </c>
      <c r="D29" s="72">
        <v>39771229</v>
      </c>
      <c r="F29" s="57" t="s">
        <v>71</v>
      </c>
      <c r="G29" s="57">
        <v>982</v>
      </c>
      <c r="H29" s="10">
        <f>G29/G28</f>
        <v>1.0996640537513998</v>
      </c>
      <c r="I29" s="10">
        <f>G29*36055</f>
        <v>35406010</v>
      </c>
    </row>
    <row r="30" spans="1:19" s="10" customFormat="1" x14ac:dyDescent="0.25">
      <c r="F30" s="57" t="s">
        <v>72</v>
      </c>
      <c r="G30" s="57">
        <v>65000</v>
      </c>
    </row>
    <row r="31" spans="1:19" s="10" customFormat="1" x14ac:dyDescent="0.25">
      <c r="C31" s="75"/>
      <c r="D31" s="75"/>
      <c r="F31" s="75" t="s">
        <v>73</v>
      </c>
      <c r="G31" s="75">
        <f>G28*G30</f>
        <v>58045000</v>
      </c>
      <c r="H31" s="10">
        <f>G31/D29</f>
        <v>1.4594721224229705</v>
      </c>
    </row>
    <row r="32" spans="1:19" s="10" customFormat="1" x14ac:dyDescent="0.25">
      <c r="C32" s="75"/>
      <c r="D32" s="75"/>
      <c r="F32" s="75" t="s">
        <v>24</v>
      </c>
      <c r="G32" s="75">
        <f>G31*90%</f>
        <v>52240500</v>
      </c>
    </row>
    <row r="33" spans="3:7" s="10" customFormat="1" x14ac:dyDescent="0.25">
      <c r="C33" s="75"/>
      <c r="D33" s="75"/>
      <c r="F33" s="75" t="s">
        <v>25</v>
      </c>
      <c r="G33" s="75">
        <f>G31*80%</f>
        <v>46436000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  <vt:lpstr>Sheet18</vt:lpstr>
      <vt:lpstr>Sheet19</vt:lpstr>
      <vt:lpstr>Sheet20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2023-11-30T10:40:54Z</dcterms:modified>
</cp:coreProperties>
</file>