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ndkumar Nivrutti Karvande\"/>
    </mc:Choice>
  </mc:AlternateContent>
  <xr:revisionPtr revIDLastSave="0" documentId="13_ncr:1_{D6E42DA4-0D84-4EB4-A768-0113E351B5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5" i="4" l="1"/>
  <c r="R4" i="4"/>
  <c r="Q4" i="4"/>
  <c r="R3" i="4"/>
  <c r="Q3" i="4"/>
  <c r="H21" i="4"/>
  <c r="H28" i="4"/>
  <c r="I19" i="4"/>
  <c r="I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<sst xmlns="http://schemas.openxmlformats.org/spreadsheetml/2006/main" count="34" uniqueCount="26">
  <si>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</si>
  <si>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</si>
  <si>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</si>
  <si>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</si>
  <si>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</si>
  <si>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</si>
  <si>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</si>
  <si>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</si>
  <si>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</si>
  <si>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</si>
  <si>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</si>
  <si>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</si>
  <si>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</si>
  <si>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209, 2nd floor, morya height, swami vivekanand nagar, vashind east, shahapur</t>
  </si>
  <si>
    <t>rera ca</t>
  </si>
  <si>
    <t>bua</t>
  </si>
  <si>
    <t>av</t>
  </si>
  <si>
    <t>sd</t>
  </si>
  <si>
    <t>reg</t>
  </si>
  <si>
    <t>rate on ca</t>
  </si>
  <si>
    <t>fmv</t>
  </si>
  <si>
    <t>ls - 40.50 lakhs</t>
  </si>
  <si>
    <t>shahapur</t>
  </si>
  <si>
    <t>23.11.23</t>
  </si>
  <si>
    <t>28.07.23</t>
  </si>
  <si>
    <t>vasind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</si>
</sst>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430131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68417-111A-4423-9B19-740CEDBF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913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993CF-197F-441A-B02C-BE88073E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D5995-A387-4D20-97F6-888100E6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D2B0-CE43-4806-A56C-B391A6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516549</xdr:colOff>
      <xdr:row>56</xdr:row>
      <xdr:rowOff>163250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3BBA0-024C-4FD9-88F1-A55637E0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56549" cy="949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8E36A-B3F5-4418-BB10-5283DD55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D97AB-C73B-41C1-ABE9-5D293C2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9116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DCF28-FA5B-4F9C-B86A-F04FD1D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363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77D40-C83F-420E-9267-7C111844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474</v>
      </c>
      <c r="C2" s="4">
        <f>B2*1.2</f>
        <v>568.79999999999995</v>
      </c>
      <c r="D2" s="4">
        <f t="shared" ref="D2:D13" si="2">C2*1.2</f>
        <v>682.56</v>
      </c>
      <c r="E2" s="5">
        <f t="shared" ref="E2:E13" si="3">R2</f>
        <v>3000000</v>
      </c>
      <c r="F2" s="15">
        <f t="shared" ref="F2:F13" si="4">ROUND((E2/B2),0)</f>
        <v>6329</v>
      </c>
      <c r="G2" s="10">
        <f t="shared" ref="G2:G13" si="5">ROUND((E2/C2),0)</f>
        <v>5274</v>
      </c>
      <c r="H2" s="10">
        <f t="shared" ref="H2:H13" si="6">ROUND((E2/D2),0)</f>
        <v>4395</v>
      </c>
      <c r="I2" s="4" t="e">
        <f>#REF!</f>
        <v>#REF!</v>
      </c>
      <c r="J2" s="4" t="str">
        <f t="shared" ref="J2:J13" si="7">S2</f>
        <v>shahapur</v>
      </c>
      <c r="O2">
        <v>0</v>
      </c>
      <c r="P2">
        <f t="shared" ref="P2:P12" si="8">O2/1.2</f>
        <v>0</v>
      </c>
      <c r="Q2">
        <v>474</v>
      </c>
      <c r="R2" s="2">
        <v>3000000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487.39391999999998</v>
      </c>
      <c r="C3" s="4">
        <f t="shared" ref="C3:C15" si="9">B3*1.2</f>
        <v>584.872704</v>
      </c>
      <c r="D3" s="4">
        <f t="shared" si="2"/>
        <v>701.8472448</v>
      </c>
      <c r="E3" s="5">
        <f t="shared" si="3"/>
        <v>2975620</v>
      </c>
      <c r="F3" s="15">
        <f t="shared" si="4"/>
        <v>6105</v>
      </c>
      <c r="G3" s="10">
        <f t="shared" si="5"/>
        <v>5088</v>
      </c>
      <c r="H3" s="10">
        <f t="shared" si="6"/>
        <v>4240</v>
      </c>
      <c r="I3" s="4" t="e">
        <f>#REF!</f>
        <v>#REF!</v>
      </c>
      <c r="J3" s="4" t="str">
        <f t="shared" si="7"/>
        <v>23.11.23</v>
      </c>
      <c r="O3">
        <v>0</v>
      </c>
      <c r="P3">
        <f t="shared" si="8"/>
        <v>0</v>
      </c>
      <c r="Q3">
        <f>45.28*10.764</f>
        <v>487.39391999999998</v>
      </c>
      <c r="R3" s="2">
        <f>2780910+166900+27810</f>
        <v>2975620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302.36075999999997</v>
      </c>
      <c r="C4" s="4">
        <f t="shared" si="9"/>
        <v>362.83291199999996</v>
      </c>
      <c r="D4" s="4">
        <f t="shared" si="2"/>
        <v>435.39949439999992</v>
      </c>
      <c r="E4" s="16">
        <f t="shared" si="3"/>
        <v>1391000</v>
      </c>
      <c r="F4" s="10">
        <f t="shared" si="4"/>
        <v>4600</v>
      </c>
      <c r="G4" s="10">
        <f t="shared" si="5"/>
        <v>3834</v>
      </c>
      <c r="H4" s="10">
        <f t="shared" si="6"/>
        <v>3195</v>
      </c>
      <c r="I4" s="10" t="e">
        <f>#REF!</f>
        <v>#REF!</v>
      </c>
      <c r="J4" s="10" t="str">
        <f t="shared" si="7"/>
        <v>28.07.23</v>
      </c>
      <c r="O4">
        <v>0</v>
      </c>
      <c r="P4">
        <f t="shared" si="8"/>
        <v>0</v>
      </c>
      <c r="Q4">
        <f>28.09*10.764</f>
        <v>302.36075999999997</v>
      </c>
      <c r="R4" s="2">
        <f>1300000+78000+13000</f>
        <v>1391000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838</v>
      </c>
      <c r="C5" s="4">
        <f t="shared" si="9"/>
        <v>1005.5999999999999</v>
      </c>
      <c r="D5" s="4">
        <f t="shared" si="2"/>
        <v>1206.7199999999998</v>
      </c>
      <c r="E5" s="16">
        <f t="shared" si="3"/>
        <v>4700000</v>
      </c>
      <c r="F5" s="10">
        <f t="shared" si="4"/>
        <v>5609</v>
      </c>
      <c r="G5" s="10">
        <f t="shared" si="5"/>
        <v>4674</v>
      </c>
      <c r="H5" s="10">
        <f t="shared" si="6"/>
        <v>3895</v>
      </c>
      <c r="I5" s="10" t="e">
        <f>#REF!</f>
        <v>#REF!</v>
      </c>
      <c r="J5" s="10" t="str">
        <f t="shared" si="7"/>
        <v>vasind</v>
      </c>
      <c r="O5">
        <v>0</v>
      </c>
      <c r="P5">
        <f t="shared" si="8"/>
        <v>0</v>
      </c>
      <c r="Q5">
        <v>838</v>
      </c>
      <c r="R5" s="2">
        <v>4700000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720</v>
      </c>
      <c r="C6" s="4">
        <f t="shared" si="9"/>
        <v>864</v>
      </c>
      <c r="D6" s="4">
        <f t="shared" si="2"/>
        <v>1036.8</v>
      </c>
      <c r="E6" s="16">
        <f t="shared" si="3"/>
        <v>3700000</v>
      </c>
      <c r="F6" s="10">
        <f t="shared" si="4"/>
        <v>5139</v>
      </c>
      <c r="G6" s="10">
        <f t="shared" si="5"/>
        <v>4282</v>
      </c>
      <c r="H6" s="10">
        <f t="shared" si="6"/>
        <v>3569</v>
      </c>
      <c r="I6" s="10" t="e">
        <f>#REF!</f>
        <v>#REF!</v>
      </c>
      <c r="J6" s="10" t="str">
        <f t="shared" si="7"/>
        <v>vasind</v>
      </c>
      <c r="O6">
        <v>0</v>
      </c>
      <c r="P6">
        <f t="shared" si="8"/>
        <v>0</v>
      </c>
      <c r="Q6">
        <v>720</v>
      </c>
      <c r="R6" s="2">
        <v>3700000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589</v>
      </c>
      <c r="C7" s="4">
        <f t="shared" si="9"/>
        <v>706.8</v>
      </c>
      <c r="D7" s="4">
        <f t="shared" si="2"/>
        <v>848.16</v>
      </c>
      <c r="E7" s="16">
        <f t="shared" si="3"/>
        <v>3500000</v>
      </c>
      <c r="F7" s="10">
        <f t="shared" si="4"/>
        <v>5942</v>
      </c>
      <c r="G7" s="10">
        <f t="shared" si="5"/>
        <v>4952</v>
      </c>
      <c r="H7" s="10">
        <f t="shared" si="6"/>
        <v>4127</v>
      </c>
      <c r="I7" s="10" t="e">
        <f>#REF!</f>
        <v>#REF!</v>
      </c>
      <c r="J7" s="10" t="str">
        <f t="shared" si="7"/>
        <v>vasind</v>
      </c>
      <c r="O7">
        <v>0</v>
      </c>
      <c r="P7">
        <f t="shared" si="8"/>
        <v>0</v>
      </c>
      <c r="Q7">
        <v>589</v>
      </c>
      <c r="R7" s="2">
        <v>3500000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6">
        <f t="shared" si="3"/>
        <v>2500000</v>
      </c>
      <c r="F8" s="10">
        <f t="shared" si="4"/>
        <v>5556</v>
      </c>
      <c r="G8" s="10">
        <f t="shared" si="5"/>
        <v>4630</v>
      </c>
      <c r="H8" s="10">
        <f t="shared" si="6"/>
        <v>3858</v>
      </c>
      <c r="I8" s="10" t="e">
        <f>#REF!</f>
        <v>#REF!</v>
      </c>
      <c r="J8" s="10" t="str">
        <f t="shared" si="7"/>
        <v>vasind</v>
      </c>
      <c r="O8">
        <v>0</v>
      </c>
      <c r="P8">
        <f t="shared" si="8"/>
        <v>0</v>
      </c>
      <c r="Q8">
        <v>450</v>
      </c>
      <c r="R8" s="2">
        <v>2500000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4500000</v>
      </c>
      <c r="F9" s="15">
        <f t="shared" si="4"/>
        <v>6923</v>
      </c>
      <c r="G9" s="10">
        <f t="shared" si="5"/>
        <v>5769</v>
      </c>
      <c r="H9" s="10">
        <f t="shared" si="6"/>
        <v>4808</v>
      </c>
      <c r="I9" s="10" t="e">
        <f>#REF!</f>
        <v>#REF!</v>
      </c>
      <c r="J9" s="10" t="str">
        <f t="shared" si="7"/>
        <v>shahapur</v>
      </c>
      <c r="O9">
        <v>0</v>
      </c>
      <c r="P9">
        <f t="shared" si="8"/>
        <v>0</v>
      </c>
      <c r="Q9">
        <v>650</v>
      </c>
      <c r="R9" s="2">
        <v>4500000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780</v>
      </c>
      <c r="C10" s="4">
        <f t="shared" si="9"/>
        <v>936</v>
      </c>
      <c r="D10" s="4">
        <f t="shared" si="2"/>
        <v>1123.2</v>
      </c>
      <c r="E10" s="16">
        <f t="shared" si="3"/>
        <v>7000000</v>
      </c>
      <c r="F10" s="10">
        <f t="shared" si="4"/>
        <v>8974</v>
      </c>
      <c r="G10" s="10">
        <f t="shared" si="5"/>
        <v>7479</v>
      </c>
      <c r="H10" s="10">
        <f t="shared" si="6"/>
        <v>6232</v>
      </c>
      <c r="I10" s="10" t="e">
        <f>#REF!</f>
        <v>#REF!</v>
      </c>
      <c r="J10" s="10" t="str">
        <f t="shared" si="7"/>
        <v>shahapur</v>
      </c>
      <c r="O10">
        <v>0</v>
      </c>
      <c r="P10">
        <f t="shared" si="8"/>
        <v>0</v>
      </c>
      <c r="Q10">
        <v>780</v>
      </c>
      <c r="R10" s="2">
        <v>7000000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ref="Q2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  <c r="J16" s="8"/>
    </row>
    <row r="17" spans="5:24" x14ac:dyDescent="0.25">
      <c r="E17" s="8"/>
      <c r="F17" s="8"/>
      <c r="G17" s="8" t="s">
        <v>13</v>
      </c>
      <c r="H17" s="8"/>
      <c r="I17" s="8"/>
      <c r="J17" s="8"/>
    </row>
    <row r="18" spans="5:24" x14ac:dyDescent="0.25">
      <c r="G18" t="s">
        <v>14</v>
      </c>
      <c r="H18">
        <v>617</v>
      </c>
      <c r="I18">
        <f>57.28*10.764</f>
        <v>616.56191999999999</v>
      </c>
    </row>
    <row r="19" spans="5:24" x14ac:dyDescent="0.25">
      <c r="G19" t="s">
        <v>15</v>
      </c>
      <c r="H19">
        <v>678</v>
      </c>
      <c r="I19">
        <f>I18*1.1</f>
        <v>678.21811200000002</v>
      </c>
    </row>
    <row r="20" spans="5:24" x14ac:dyDescent="0.25">
      <c r="G20" t="s">
        <v>19</v>
      </c>
      <c r="H20">
        <v>6600</v>
      </c>
    </row>
    <row r="21" spans="5:24" x14ac:dyDescent="0.25">
      <c r="G21" t="s">
        <v>20</v>
      </c>
      <c r="H21">
        <f>H20*H18</f>
        <v>4072200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E25">
        <f>H25/617</f>
        <v>6564.0194489465157</v>
      </c>
      <c r="G25" t="s">
        <v>16</v>
      </c>
      <c r="H25">
        <v>4050000</v>
      </c>
      <c r="I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17</v>
      </c>
      <c r="H26">
        <v>243000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18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>
        <f>H27+H26+H25</f>
        <v>4323000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2023-11-27T06:12:05Z</dcterms:modified>
</cp:coreProperties>
</file>