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E637DF96-4013-4D19-A95B-7628D492176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8" i="4" l="1"/>
  <c r="Q6" i="4"/>
  <c r="Q5" i="4"/>
  <c r="Q4" i="4"/>
  <c r="P21" i="4" l="1"/>
  <c r="Q21" i="4" s="1"/>
  <c r="P20" i="4"/>
  <c r="Q20" i="4" s="1"/>
  <c r="P19" i="4"/>
  <c r="Q19" i="4" s="1"/>
  <c r="P18" i="4"/>
  <c r="P11" i="4"/>
  <c r="Q11" i="4" s="1"/>
  <c r="P10" i="4"/>
  <c r="Q10" i="4" s="1"/>
  <c r="P9" i="4"/>
  <c r="Q9" i="4" s="1"/>
  <c r="P8" i="4"/>
  <c r="Q8" i="4" s="1"/>
  <c r="P7" i="4"/>
  <c r="P14" i="4" l="1"/>
  <c r="Q14" i="4" s="1"/>
  <c r="P13" i="4"/>
  <c r="Q13" i="4" s="1"/>
  <c r="P12" i="4"/>
  <c r="Q12" i="4" s="1"/>
  <c r="P16" i="4" l="1"/>
  <c r="Q16" i="4" s="1"/>
  <c r="B16" i="4" s="1"/>
  <c r="C16" i="4" s="1"/>
  <c r="D16" i="4" s="1"/>
  <c r="J16" i="4"/>
  <c r="I16" i="4"/>
  <c r="E16" i="4"/>
  <c r="H16" i="4" s="1"/>
  <c r="A16" i="4"/>
  <c r="P15" i="4"/>
  <c r="Q15" i="4" s="1"/>
  <c r="B15" i="4" s="1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S34" i="4"/>
  <c r="H15" i="4" l="1"/>
  <c r="H14" i="4"/>
  <c r="F14" i="4"/>
  <c r="F15" i="4"/>
  <c r="F16" i="4"/>
  <c r="G14" i="4"/>
  <c r="G15" i="4"/>
  <c r="G16" i="4"/>
  <c r="S37" i="4" l="1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H12" i="4" l="1"/>
  <c r="G11" i="4"/>
  <c r="H11" i="4"/>
  <c r="H10" i="4"/>
  <c r="G10" i="4"/>
  <c r="G12" i="4"/>
  <c r="F10" i="4"/>
  <c r="F11" i="4"/>
  <c r="F12" i="4"/>
  <c r="P22" i="4" l="1"/>
  <c r="Q22" i="4" s="1"/>
  <c r="S52" i="4" l="1"/>
  <c r="S35" i="4"/>
  <c r="S33" i="4"/>
  <c r="S32" i="4"/>
  <c r="S41" i="4" s="1"/>
  <c r="S38" i="4" l="1"/>
  <c r="S39" i="4" s="1"/>
  <c r="S40" i="4" s="1"/>
  <c r="S43" i="4" s="1"/>
  <c r="S46" i="4" s="1"/>
  <c r="S54" i="4" s="1"/>
  <c r="S48" i="4" l="1"/>
  <c r="S50" i="4" l="1"/>
  <c r="S49" i="4"/>
  <c r="B22" i="4" l="1"/>
  <c r="C22" i="4" s="1"/>
  <c r="D22" i="4" s="1"/>
  <c r="J22" i="4"/>
  <c r="I22" i="4"/>
  <c r="E22" i="4"/>
  <c r="A22" i="4"/>
  <c r="H22" i="4" l="1"/>
  <c r="F22" i="4"/>
  <c r="G22" i="4"/>
  <c r="P17" i="4" l="1"/>
  <c r="J19" i="4" l="1"/>
  <c r="I19" i="4"/>
  <c r="E19" i="4"/>
  <c r="J18" i="4"/>
  <c r="I18" i="4"/>
  <c r="E18" i="4"/>
  <c r="J17" i="4"/>
  <c r="I17" i="4"/>
  <c r="E17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21" i="4" l="1"/>
  <c r="I21" i="4"/>
  <c r="E21" i="4"/>
  <c r="A21" i="4"/>
  <c r="J20" i="4"/>
  <c r="I20" i="4"/>
  <c r="E20" i="4"/>
  <c r="A20" i="4"/>
  <c r="A19" i="4"/>
  <c r="B18" i="4"/>
  <c r="C18" i="4" s="1"/>
  <c r="A18" i="4"/>
  <c r="B17" i="4"/>
  <c r="C17" i="4" s="1"/>
  <c r="A17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7" i="4"/>
  <c r="F18" i="4"/>
  <c r="F5" i="4"/>
  <c r="F6" i="4"/>
  <c r="F4" i="4"/>
  <c r="B19" i="4"/>
  <c r="C19" i="4" s="1"/>
  <c r="B20" i="4"/>
  <c r="C20" i="4" s="1"/>
  <c r="B21" i="4"/>
  <c r="C21" i="4" s="1"/>
  <c r="B7" i="4"/>
  <c r="C7" i="4" s="1"/>
  <c r="F20" i="4" l="1"/>
  <c r="F19" i="4"/>
  <c r="D13" i="4"/>
  <c r="H13" i="4" s="1"/>
  <c r="G13" i="4"/>
  <c r="D9" i="4"/>
  <c r="H9" i="4" s="1"/>
  <c r="G9" i="4"/>
  <c r="D18" i="4"/>
  <c r="H18" i="4" s="1"/>
  <c r="G18" i="4"/>
  <c r="F7" i="4"/>
  <c r="D5" i="4"/>
  <c r="H5" i="4" s="1"/>
  <c r="G5" i="4"/>
  <c r="D17" i="4"/>
  <c r="H17" i="4" s="1"/>
  <c r="G17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20" i="4"/>
  <c r="H20" i="4" s="1"/>
  <c r="G20" i="4"/>
  <c r="D19" i="4" l="1"/>
  <c r="H19" i="4" s="1"/>
  <c r="G19" i="4"/>
  <c r="D7" i="4"/>
  <c r="H7" i="4" s="1"/>
  <c r="G7" i="4"/>
</calcChain>
</file>

<file path=xl/sharedStrings.xml><?xml version="1.0" encoding="utf-8"?>
<sst xmlns="http://schemas.openxmlformats.org/spreadsheetml/2006/main" count="48" uniqueCount="43">
  <si>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</si>
  <si>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</si>
  <si>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</si>
  <si>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</si>
  <si>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</si>
  <si>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</si>
  <si>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</si>
  <si>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</si>
  <si>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</si>
  <si>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</si>
  <si>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</si>
  <si>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</si>
  <si>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</si>
  <si>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</si>
  <si>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</si>
  <si>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</si>
  <si>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</si>
  <si>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</si>
  <si>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</si>
  <si>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</si>
  <si>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</si>
  <si>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</si>
  <si>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</si>
  <si>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</si>
  <si>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</si>
  <si>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</si>
  <si>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</si>
  <si>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</si>
  <si>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</si>
  <si>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</si>
  <si>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</si>
  <si>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</si>
  <si>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</si>
  <si>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Construction Rate</t>
  </si>
  <si>
    <t>MOSES THADINKI</t>
  </si>
  <si>
    <t>Flat no. 204, 2nd Floor, Gorai Tulsi CHS, Plot no. 48, Boriwali West</t>
  </si>
  <si>
    <t>Carpet Area</t>
  </si>
  <si>
    <t>C.A</t>
  </si>
  <si>
    <t>Plot No. 84, CTS No. 19, Village Gorai .</t>
  </si>
  <si>
    <t xml:space="preserve">Agreement value </t>
  </si>
  <si>
    <t>Dated 17.02.2023</t>
  </si>
  <si>
    <t>sold out</t>
  </si>
  <si>
    <t>rate on C.A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</si>
</sst>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9" fillId="0" borderId="2" xfId="0" applyFont="1" applyBorder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0" fontId="7" fillId="0" borderId="0" xfId="0" applyFont="1"/>
    <xf numFmtId="0" fontId="8" fillId="2" borderId="0" xfId="0" applyFont="1" applyFill="1"/>
    <xf numFmtId="0" fontId="8" fillId="0" borderId="0" xfId="0" applyFont="1"/>
    <xf numFmtId="9" fontId="7" fillId="0" borderId="0" xfId="0" applyNumberFormat="1" applyFont="1"/>
    <xf numFmtId="10" fontId="2" fillId="0" borderId="0" xfId="0" applyNumberFormat="1" applyFont="1"/>
    <xf numFmtId="10" fontId="8" fillId="0" borderId="0" xfId="0" applyNumberFormat="1" applyFont="1"/>
    <xf numFmtId="43" fontId="2" fillId="0" borderId="0" xfId="1" applyFont="1" applyFill="1" applyBorder="1"/>
    <xf numFmtId="0" fontId="9" fillId="0" borderId="1" xfId="0" applyFont="1" applyBorder="1"/>
    <xf numFmtId="43" fontId="4" fillId="0" borderId="0" xfId="0" applyNumberFormat="1" applyFont="1"/>
    <xf numFmtId="43" fontId="6" fillId="0" borderId="0" xfId="0" applyNumberFormat="1" applyFont="1"/>
    <xf numFmtId="0" fontId="4" fillId="0" borderId="2" xfId="0" applyFont="1" applyBorder="1"/>
    <xf numFmtId="0" fontId="6" fillId="0" borderId="0" xfId="0" applyFont="1"/>
    <xf numFmtId="0" fontId="1" fillId="0" borderId="8" xfId="0" applyFont="1" applyBorder="1"/>
    <xf numFmtId="43" fontId="0" fillId="0" borderId="0" xfId="0" applyNumberFormat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9" fillId="0" borderId="2" xfId="0" applyFont="1" applyBorder="1" applyAlignment="1">
      <alignment horizontal="right"/>
    </xf>
    <xf numFmtId="0" fontId="2" fillId="0" borderId="0" xfId="0" applyFont="1" applyBorder="1"/>
    <xf numFmtId="43" fontId="2" fillId="0" borderId="0" xfId="0" applyNumberFormat="1" applyFont="1" applyBorder="1"/>
    <xf numFmtId="0" fontId="8" fillId="0" borderId="0" xfId="0" applyFont="1" applyBorder="1"/>
    <xf numFmtId="0" fontId="0" fillId="0" borderId="0" xfId="0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0" fontId="0" fillId="0" borderId="7" xfId="0" applyBorder="1"/>
    <xf numFmtId="43" fontId="4" fillId="0" borderId="8" xfId="0" applyNumberFormat="1" applyFont="1" applyBorder="1"/>
    <xf numFmtId="43" fontId="6" fillId="0" borderId="8" xfId="0" applyNumberFormat="1" applyFont="1" applyBorder="1"/>
    <xf numFmtId="0" fontId="2" fillId="0" borderId="0" xfId="0" applyFont="1" applyAlignment="1">
      <alignment horizontal="right"/>
    </xf>
    <xf numFmtId="0" fontId="10" fillId="0" borderId="0" xfId="0" applyFont="1"/>
    <xf numFmtId="2" fontId="0" fillId="0" borderId="0" xfId="0" applyNumberFormat="1" applyFont="1" applyAlignment="1">
      <alignment horizontal="center"/>
    </xf>
    <xf numFmtId="0" fontId="0" fillId="0" borderId="0" xfId="0" applyFont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246229</xdr:colOff>
      <xdr:row>27</xdr:row>
      <xdr:rowOff>28575</xdr:rowOff>
    </xdr:from>
    <xdr:to>
      <xdr:col>15</xdr:col>
      <xdr:colOff>181917</xdr:colOff>
      <xdr:row>48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DB40B-29FF-4964-ACA2-89E6E2CC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229" y="5857875"/>
          <a:ext cx="8517713" cy="471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268779</xdr:colOff>
      <xdr:row>48</xdr:row>
      <xdr:rowOff>20265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97F964-3C8B-4FD8-A238-4548D156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99179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316411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5285F8-D0F2-4A7C-AF32-11A633C3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46811" cy="8526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268949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ED851-6DC5-42D3-A256-CF3D6530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18549" cy="8259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563415</xdr:colOff>
      <xdr:row>33</xdr:row>
      <xdr:rowOff>153226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FB4E3-0FC0-4A2B-BA57-C891E3BEB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317015" cy="5915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363362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F544FF-50DC-440A-9BA9-491AD5C42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16962" cy="697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38</xdr:col>
      <xdr:colOff>478784</xdr:colOff>
      <xdr:row>29</xdr:row>
      <xdr:rowOff>57902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00411-843D-46EE-9A4C-D1565351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18157184" cy="53919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30</xdr:row>
      <xdr:rowOff>86508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0917E-4697-44C5-BDB1-AAD30E96F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5611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5"/>
  <sheetViews>
    <sheetView tabSelected="1" topLeftCell="A31" zoomScaleNormal="100" workbookViewId="0">
      <selection activeCell="Z32" sqref="Z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4" customWidth="1"/>
    <col min="20" max="20" width="14.42578125" customWidth="1"/>
    <col min="21" max="21" width="6.85546875" customWidth="1"/>
    <col min="22" max="22" width="3.7109375" customWidth="1"/>
    <col min="23" max="23" width="18.140625" customWidth="1"/>
    <col min="24" max="24" width="14.140625" customWidth="1"/>
    <col min="25" max="25" width="16.710937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4" t="s">
        <v>3</v>
      </c>
      <c r="T1"/>
      <c r="U1"/>
      <c r="V1"/>
      <c r="W1"/>
      <c r="X1"/>
    </row>
    <row r="2" spans="1:24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4"/>
      <c r="T2"/>
      <c r="U2"/>
      <c r="V2"/>
      <c r="W2"/>
      <c r="X2"/>
    </row>
    <row r="3" spans="1:24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6" t="s">
        <v>14</v>
      </c>
      <c r="R3" s="86"/>
      <c r="S3" s="44"/>
      <c r="T3"/>
      <c r="U3"/>
      <c r="V3"/>
      <c r="W3"/>
      <c r="X3"/>
    </row>
    <row r="4" spans="1:24" s="10" customFormat="1" x14ac:dyDescent="0.25">
      <c r="A4" s="79">
        <f t="shared" ref="A4:A21" si="0">N4</f>
        <v>0</v>
      </c>
      <c r="B4" s="79">
        <f t="shared" ref="B4:B21" si="1">Q4</f>
        <v>833.33333333333337</v>
      </c>
      <c r="C4" s="79">
        <f>B4*1.2</f>
        <v>1000</v>
      </c>
      <c r="D4" s="79">
        <f t="shared" ref="D4:D19" si="2">C4*1.2</f>
        <v>1200</v>
      </c>
      <c r="E4" s="80">
        <f t="shared" ref="E4:E19" si="3">R4</f>
        <v>19000000</v>
      </c>
      <c r="F4" s="79">
        <f t="shared" ref="F4:F19" si="4">ROUND((E4/B4),0)</f>
        <v>22800</v>
      </c>
      <c r="G4" s="79">
        <f t="shared" ref="G4:G19" si="5">ROUND((E4/C4),0)</f>
        <v>19000</v>
      </c>
      <c r="H4" s="79">
        <f t="shared" ref="H4:H19" si="6">ROUND((E4/D4),0)</f>
        <v>15833</v>
      </c>
      <c r="I4" s="81" t="e">
        <f>#REF!</f>
        <v>#REF!</v>
      </c>
      <c r="J4" s="79" t="str">
        <f t="shared" ref="J4:J19" si="7">S4</f>
        <v>sold out</v>
      </c>
      <c r="O4" s="10">
        <v>0</v>
      </c>
      <c r="P4" s="10">
        <v>1000</v>
      </c>
      <c r="Q4" s="82">
        <f t="shared" ref="Q4:Q6" si="8">P4/1.2</f>
        <v>833.33333333333337</v>
      </c>
      <c r="R4" s="83">
        <v>19000000</v>
      </c>
      <c r="S4" s="84" t="s">
        <v>41</v>
      </c>
    </row>
    <row r="5" spans="1:24" s="10" customFormat="1" x14ac:dyDescent="0.25">
      <c r="A5" s="79">
        <f t="shared" si="0"/>
        <v>0</v>
      </c>
      <c r="B5" s="79">
        <f t="shared" si="1"/>
        <v>833.33333333333337</v>
      </c>
      <c r="C5" s="79">
        <f t="shared" ref="C5:C21" si="9">B5*1.2</f>
        <v>1000</v>
      </c>
      <c r="D5" s="79">
        <f t="shared" si="2"/>
        <v>1200</v>
      </c>
      <c r="E5" s="80">
        <f t="shared" si="3"/>
        <v>16500000</v>
      </c>
      <c r="F5" s="79">
        <f t="shared" si="4"/>
        <v>19800</v>
      </c>
      <c r="G5" s="79">
        <f t="shared" si="5"/>
        <v>16500</v>
      </c>
      <c r="H5" s="79">
        <f t="shared" si="6"/>
        <v>13750</v>
      </c>
      <c r="I5" s="81" t="e">
        <f>#REF!</f>
        <v>#REF!</v>
      </c>
      <c r="J5" s="79" t="str">
        <f t="shared" si="7"/>
        <v>sold out</v>
      </c>
      <c r="O5" s="10">
        <v>0</v>
      </c>
      <c r="P5" s="10">
        <v>1000</v>
      </c>
      <c r="Q5" s="82">
        <f t="shared" si="8"/>
        <v>833.33333333333337</v>
      </c>
      <c r="R5" s="83">
        <v>16500000</v>
      </c>
      <c r="S5" s="84" t="s">
        <v>41</v>
      </c>
    </row>
    <row r="6" spans="1:24" s="20" customFormat="1" x14ac:dyDescent="0.25">
      <c r="A6" s="21">
        <f t="shared" si="0"/>
        <v>0</v>
      </c>
      <c r="B6" s="21">
        <f t="shared" si="1"/>
        <v>750</v>
      </c>
      <c r="C6" s="21">
        <f t="shared" si="9"/>
        <v>900</v>
      </c>
      <c r="D6" s="21">
        <f t="shared" si="2"/>
        <v>1080</v>
      </c>
      <c r="E6" s="22">
        <f t="shared" si="3"/>
        <v>20000000</v>
      </c>
      <c r="F6" s="21">
        <f t="shared" si="4"/>
        <v>26667</v>
      </c>
      <c r="G6" s="21">
        <f t="shared" si="5"/>
        <v>22222</v>
      </c>
      <c r="H6" s="21">
        <f t="shared" si="6"/>
        <v>18519</v>
      </c>
      <c r="I6" s="23" t="e">
        <f>#REF!</f>
        <v>#REF!</v>
      </c>
      <c r="J6" s="21">
        <f t="shared" si="7"/>
        <v>0</v>
      </c>
      <c r="O6" s="20">
        <v>0</v>
      </c>
      <c r="P6" s="20">
        <v>900</v>
      </c>
      <c r="Q6" s="60">
        <f t="shared" si="8"/>
        <v>750</v>
      </c>
      <c r="R6" s="61">
        <v>20000000</v>
      </c>
      <c r="S6" s="43"/>
    </row>
    <row r="7" spans="1:24" s="10" customFormat="1" ht="15.75" customHeight="1" x14ac:dyDescent="0.25">
      <c r="A7" s="79">
        <f t="shared" si="0"/>
        <v>0</v>
      </c>
      <c r="B7" s="79">
        <f>Q7</f>
        <v>806</v>
      </c>
      <c r="C7" s="79">
        <f t="shared" si="9"/>
        <v>967.19999999999993</v>
      </c>
      <c r="D7" s="79">
        <f t="shared" si="2"/>
        <v>1160.6399999999999</v>
      </c>
      <c r="E7" s="80">
        <f>R7</f>
        <v>18000000</v>
      </c>
      <c r="F7" s="79">
        <f t="shared" si="4"/>
        <v>22333</v>
      </c>
      <c r="G7" s="79">
        <f t="shared" si="5"/>
        <v>18610</v>
      </c>
      <c r="H7" s="79">
        <f t="shared" si="6"/>
        <v>15509</v>
      </c>
      <c r="I7" s="81" t="e">
        <f>#REF!</f>
        <v>#REF!</v>
      </c>
      <c r="J7" s="79">
        <f t="shared" si="7"/>
        <v>0</v>
      </c>
      <c r="O7" s="10">
        <v>0</v>
      </c>
      <c r="P7" s="10">
        <f t="shared" ref="P7:P11" si="10">O7/1.2</f>
        <v>0</v>
      </c>
      <c r="Q7" s="82">
        <v>806</v>
      </c>
      <c r="R7" s="83">
        <v>18000000</v>
      </c>
      <c r="S7" s="84"/>
    </row>
    <row r="8" spans="1:24" s="10" customFormat="1" x14ac:dyDescent="0.25">
      <c r="A8" s="79">
        <f t="shared" si="0"/>
        <v>0</v>
      </c>
      <c r="B8" s="79">
        <f t="shared" si="1"/>
        <v>405.5555555555556</v>
      </c>
      <c r="C8" s="79">
        <f t="shared" si="9"/>
        <v>486.66666666666669</v>
      </c>
      <c r="D8" s="79">
        <f t="shared" si="2"/>
        <v>584</v>
      </c>
      <c r="E8" s="80">
        <f t="shared" si="3"/>
        <v>7500000</v>
      </c>
      <c r="F8" s="79">
        <f t="shared" si="4"/>
        <v>18493</v>
      </c>
      <c r="G8" s="79">
        <f t="shared" si="5"/>
        <v>15411</v>
      </c>
      <c r="H8" s="79">
        <f t="shared" si="6"/>
        <v>12842</v>
      </c>
      <c r="I8" s="81" t="e">
        <f>#REF!</f>
        <v>#REF!</v>
      </c>
      <c r="J8" s="79">
        <f t="shared" si="7"/>
        <v>0</v>
      </c>
      <c r="O8" s="10">
        <v>584</v>
      </c>
      <c r="P8" s="10">
        <f t="shared" si="10"/>
        <v>486.66666666666669</v>
      </c>
      <c r="Q8" s="82">
        <f t="shared" ref="Q8:Q11" si="11">P8/1.2</f>
        <v>405.5555555555556</v>
      </c>
      <c r="R8" s="83">
        <v>7500000</v>
      </c>
      <c r="S8" s="84"/>
    </row>
    <row r="9" spans="1:24" s="20" customFormat="1" x14ac:dyDescent="0.25">
      <c r="A9" s="21">
        <f t="shared" si="0"/>
        <v>0</v>
      </c>
      <c r="B9" s="21">
        <f t="shared" si="1"/>
        <v>0</v>
      </c>
      <c r="C9" s="21">
        <f t="shared" si="9"/>
        <v>0</v>
      </c>
      <c r="D9" s="21">
        <f t="shared" si="2"/>
        <v>0</v>
      </c>
      <c r="E9" s="22">
        <f t="shared" si="3"/>
        <v>0</v>
      </c>
      <c r="F9" s="21" t="e">
        <f t="shared" si="4"/>
        <v>#DIV/0!</v>
      </c>
      <c r="G9" s="21" t="e">
        <f t="shared" si="5"/>
        <v>#DIV/0!</v>
      </c>
      <c r="H9" s="21" t="e">
        <f t="shared" si="6"/>
        <v>#DIV/0!</v>
      </c>
      <c r="I9" s="23" t="e">
        <f>#REF!</f>
        <v>#REF!</v>
      </c>
      <c r="J9" s="21">
        <f t="shared" si="7"/>
        <v>0</v>
      </c>
      <c r="O9" s="20">
        <v>0</v>
      </c>
      <c r="P9" s="20">
        <f t="shared" si="10"/>
        <v>0</v>
      </c>
      <c r="Q9" s="60">
        <f t="shared" si="11"/>
        <v>0</v>
      </c>
      <c r="R9" s="61">
        <v>0</v>
      </c>
      <c r="S9" s="43"/>
    </row>
    <row r="10" spans="1:24" s="20" customFormat="1" x14ac:dyDescent="0.25">
      <c r="A10" s="21">
        <f t="shared" ref="A10:A12" si="12">N10</f>
        <v>0</v>
      </c>
      <c r="B10" s="21">
        <f t="shared" ref="B10:B12" si="13">Q10</f>
        <v>0</v>
      </c>
      <c r="C10" s="21">
        <f t="shared" ref="C10:C12" si="14">B10*1.2</f>
        <v>0</v>
      </c>
      <c r="D10" s="21">
        <f t="shared" ref="D10:D12" si="15">C10*1.2</f>
        <v>0</v>
      </c>
      <c r="E10" s="22">
        <f t="shared" ref="E10:E12" si="16">R10</f>
        <v>0</v>
      </c>
      <c r="F10" s="21" t="e">
        <f t="shared" ref="F10:F12" si="17">ROUND((E10/B10),0)</f>
        <v>#DIV/0!</v>
      </c>
      <c r="G10" s="21" t="e">
        <f t="shared" ref="G10:G12" si="18">ROUND((E10/C10),0)</f>
        <v>#DIV/0!</v>
      </c>
      <c r="H10" s="21" t="e">
        <f t="shared" ref="H10:H12" si="19">ROUND((E10/D10),0)</f>
        <v>#DIV/0!</v>
      </c>
      <c r="I10" s="23" t="e">
        <f>#REF!</f>
        <v>#REF!</v>
      </c>
      <c r="J10" s="21">
        <f t="shared" ref="J10:J12" si="20">S10</f>
        <v>0</v>
      </c>
      <c r="O10" s="20">
        <v>0</v>
      </c>
      <c r="P10" s="20">
        <f t="shared" si="10"/>
        <v>0</v>
      </c>
      <c r="Q10" s="60">
        <f t="shared" si="11"/>
        <v>0</v>
      </c>
      <c r="R10" s="61">
        <v>0</v>
      </c>
      <c r="S10" s="43"/>
    </row>
    <row r="11" spans="1:24" s="20" customFormat="1" x14ac:dyDescent="0.25">
      <c r="A11" s="21">
        <f t="shared" si="12"/>
        <v>0</v>
      </c>
      <c r="B11" s="21">
        <f t="shared" si="13"/>
        <v>0</v>
      </c>
      <c r="C11" s="21">
        <f t="shared" si="14"/>
        <v>0</v>
      </c>
      <c r="D11" s="21">
        <f t="shared" si="15"/>
        <v>0</v>
      </c>
      <c r="E11" s="22">
        <f t="shared" si="16"/>
        <v>0</v>
      </c>
      <c r="F11" s="21" t="e">
        <f t="shared" si="17"/>
        <v>#DIV/0!</v>
      </c>
      <c r="G11" s="21" t="e">
        <f t="shared" si="18"/>
        <v>#DIV/0!</v>
      </c>
      <c r="H11" s="21" t="e">
        <f t="shared" si="19"/>
        <v>#DIV/0!</v>
      </c>
      <c r="I11" s="23" t="e">
        <f>#REF!</f>
        <v>#REF!</v>
      </c>
      <c r="J11" s="21">
        <f t="shared" si="20"/>
        <v>0</v>
      </c>
      <c r="O11" s="20">
        <v>0</v>
      </c>
      <c r="P11" s="20">
        <f t="shared" si="10"/>
        <v>0</v>
      </c>
      <c r="Q11" s="60">
        <f t="shared" si="11"/>
        <v>0</v>
      </c>
      <c r="R11" s="61">
        <v>0</v>
      </c>
      <c r="S11" s="43"/>
    </row>
    <row r="12" spans="1:24" s="20" customFormat="1" x14ac:dyDescent="0.25">
      <c r="A12" s="21">
        <f t="shared" si="12"/>
        <v>0</v>
      </c>
      <c r="B12" s="21">
        <f t="shared" si="13"/>
        <v>0</v>
      </c>
      <c r="C12" s="21">
        <f t="shared" si="14"/>
        <v>0</v>
      </c>
      <c r="D12" s="21">
        <f t="shared" si="15"/>
        <v>0</v>
      </c>
      <c r="E12" s="22">
        <f t="shared" si="16"/>
        <v>0</v>
      </c>
      <c r="F12" s="21" t="e">
        <f t="shared" si="17"/>
        <v>#DIV/0!</v>
      </c>
      <c r="G12" s="21" t="e">
        <f t="shared" si="18"/>
        <v>#DIV/0!</v>
      </c>
      <c r="H12" s="21" t="e">
        <f t="shared" si="19"/>
        <v>#DIV/0!</v>
      </c>
      <c r="I12" s="23" t="e">
        <f>#REF!</f>
        <v>#REF!</v>
      </c>
      <c r="J12" s="21">
        <f t="shared" si="20"/>
        <v>0</v>
      </c>
      <c r="O12" s="20">
        <v>0</v>
      </c>
      <c r="P12" s="20">
        <f t="shared" ref="P12:P14" si="21">O12/1.2</f>
        <v>0</v>
      </c>
      <c r="Q12" s="60">
        <f t="shared" ref="Q12:Q14" si="22">P12/1.2</f>
        <v>0</v>
      </c>
      <c r="R12" s="61">
        <v>0</v>
      </c>
      <c r="S12" s="43"/>
    </row>
    <row r="13" spans="1:24" s="20" customFormat="1" x14ac:dyDescent="0.25">
      <c r="A13" s="21">
        <f t="shared" si="0"/>
        <v>0</v>
      </c>
      <c r="B13" s="21">
        <f t="shared" si="1"/>
        <v>0</v>
      </c>
      <c r="C13" s="21">
        <f t="shared" si="9"/>
        <v>0</v>
      </c>
      <c r="D13" s="21">
        <f t="shared" si="2"/>
        <v>0</v>
      </c>
      <c r="E13" s="22">
        <f t="shared" si="3"/>
        <v>0</v>
      </c>
      <c r="F13" s="21" t="e">
        <f t="shared" si="4"/>
        <v>#DIV/0!</v>
      </c>
      <c r="G13" s="21" t="e">
        <f t="shared" si="5"/>
        <v>#DIV/0!</v>
      </c>
      <c r="H13" s="21" t="e">
        <f t="shared" si="6"/>
        <v>#DIV/0!</v>
      </c>
      <c r="I13" s="23" t="e">
        <f>#REF!</f>
        <v>#REF!</v>
      </c>
      <c r="J13" s="21">
        <f t="shared" si="7"/>
        <v>0</v>
      </c>
      <c r="O13" s="20">
        <v>0</v>
      </c>
      <c r="P13" s="20">
        <f t="shared" si="21"/>
        <v>0</v>
      </c>
      <c r="Q13" s="60">
        <f t="shared" si="22"/>
        <v>0</v>
      </c>
      <c r="R13" s="61">
        <v>0</v>
      </c>
      <c r="S13" s="43"/>
    </row>
    <row r="14" spans="1:24" s="20" customFormat="1" x14ac:dyDescent="0.25">
      <c r="A14" s="21">
        <f t="shared" ref="A14:A16" si="23">N14</f>
        <v>0</v>
      </c>
      <c r="B14" s="21">
        <f t="shared" ref="B14:B16" si="24">Q14</f>
        <v>0</v>
      </c>
      <c r="C14" s="21">
        <f t="shared" ref="C14:C16" si="25">B14*1.2</f>
        <v>0</v>
      </c>
      <c r="D14" s="21">
        <f t="shared" ref="D14:D16" si="26">C14*1.2</f>
        <v>0</v>
      </c>
      <c r="E14" s="22">
        <f t="shared" ref="E14:E16" si="27">R14</f>
        <v>0</v>
      </c>
      <c r="F14" s="21" t="e">
        <f t="shared" ref="F14:F16" si="28">ROUND((E14/B14),0)</f>
        <v>#DIV/0!</v>
      </c>
      <c r="G14" s="21" t="e">
        <f t="shared" ref="G14:G16" si="29">ROUND((E14/C14),0)</f>
        <v>#DIV/0!</v>
      </c>
      <c r="H14" s="21" t="e">
        <f t="shared" ref="H14:H16" si="30">ROUND((E14/D14),0)</f>
        <v>#DIV/0!</v>
      </c>
      <c r="I14" s="23" t="e">
        <f>#REF!</f>
        <v>#REF!</v>
      </c>
      <c r="J14" s="21">
        <f t="shared" ref="J14:J16" si="31">S14</f>
        <v>0</v>
      </c>
      <c r="O14" s="20">
        <v>0</v>
      </c>
      <c r="P14" s="20">
        <f t="shared" si="21"/>
        <v>0</v>
      </c>
      <c r="Q14" s="60">
        <f t="shared" si="22"/>
        <v>0</v>
      </c>
      <c r="R14" s="61">
        <v>0</v>
      </c>
      <c r="S14" s="43"/>
    </row>
    <row r="15" spans="1:24" x14ac:dyDescent="0.25">
      <c r="A15" s="4">
        <f t="shared" si="23"/>
        <v>0</v>
      </c>
      <c r="B15" s="4">
        <f t="shared" si="24"/>
        <v>0</v>
      </c>
      <c r="C15" s="4">
        <f t="shared" si="25"/>
        <v>0</v>
      </c>
      <c r="D15" s="4">
        <f t="shared" si="26"/>
        <v>0</v>
      </c>
      <c r="E15" s="5">
        <f t="shared" si="27"/>
        <v>0</v>
      </c>
      <c r="F15" s="9" t="e">
        <f t="shared" si="28"/>
        <v>#DIV/0!</v>
      </c>
      <c r="G15" s="9" t="e">
        <f t="shared" si="29"/>
        <v>#DIV/0!</v>
      </c>
      <c r="H15" s="9" t="e">
        <f t="shared" si="30"/>
        <v>#DIV/0!</v>
      </c>
      <c r="I15" s="14" t="e">
        <f>#REF!</f>
        <v>#REF!</v>
      </c>
      <c r="J15" s="4">
        <f t="shared" si="31"/>
        <v>0</v>
      </c>
      <c r="O15">
        <v>0</v>
      </c>
      <c r="P15">
        <f t="shared" ref="P15:P16" si="32">O15/1.2</f>
        <v>0</v>
      </c>
      <c r="Q15" s="12">
        <f t="shared" ref="Q15:Q16" si="33">P15/1.2</f>
        <v>0</v>
      </c>
      <c r="R15" s="2">
        <v>0</v>
      </c>
    </row>
    <row r="16" spans="1:24" x14ac:dyDescent="0.25">
      <c r="A16" s="4">
        <f t="shared" si="23"/>
        <v>0</v>
      </c>
      <c r="B16" s="4">
        <f t="shared" si="24"/>
        <v>0</v>
      </c>
      <c r="C16" s="4">
        <f t="shared" si="25"/>
        <v>0</v>
      </c>
      <c r="D16" s="4">
        <f t="shared" si="26"/>
        <v>0</v>
      </c>
      <c r="E16" s="5">
        <f t="shared" si="27"/>
        <v>0</v>
      </c>
      <c r="F16" s="9" t="e">
        <f t="shared" si="28"/>
        <v>#DIV/0!</v>
      </c>
      <c r="G16" s="9" t="e">
        <f t="shared" si="29"/>
        <v>#DIV/0!</v>
      </c>
      <c r="H16" s="9" t="e">
        <f t="shared" si="30"/>
        <v>#DIV/0!</v>
      </c>
      <c r="I16" s="14" t="e">
        <f>#REF!</f>
        <v>#REF!</v>
      </c>
      <c r="J16" s="4">
        <f t="shared" si="31"/>
        <v>0</v>
      </c>
      <c r="O16">
        <v>0</v>
      </c>
      <c r="P16">
        <f t="shared" si="32"/>
        <v>0</v>
      </c>
      <c r="Q16" s="12">
        <f t="shared" si="33"/>
        <v>0</v>
      </c>
      <c r="R16" s="2">
        <v>0</v>
      </c>
    </row>
    <row r="17" spans="1:50" s="10" customFormat="1" ht="18.75" x14ac:dyDescent="0.3">
      <c r="A17" s="15">
        <f t="shared" si="0"/>
        <v>0</v>
      </c>
      <c r="B17" s="15" t="str">
        <f t="shared" si="1"/>
        <v>Index-II</v>
      </c>
      <c r="C17" s="15" t="e">
        <f t="shared" si="9"/>
        <v>#VALUE!</v>
      </c>
      <c r="D17" s="15" t="e">
        <f t="shared" si="2"/>
        <v>#VALUE!</v>
      </c>
      <c r="E17" s="16">
        <f t="shared" si="3"/>
        <v>0</v>
      </c>
      <c r="F17" s="15" t="e">
        <f t="shared" si="4"/>
        <v>#VALUE!</v>
      </c>
      <c r="G17" s="15" t="e">
        <f t="shared" si="5"/>
        <v>#VALUE!</v>
      </c>
      <c r="H17" s="15" t="e">
        <f t="shared" si="6"/>
        <v>#VALUE!</v>
      </c>
      <c r="I17" s="17" t="e">
        <f>#REF!</f>
        <v>#REF!</v>
      </c>
      <c r="J17" s="15">
        <f t="shared" si="7"/>
        <v>0</v>
      </c>
      <c r="K17" s="18"/>
      <c r="L17" s="18"/>
      <c r="M17" s="18"/>
      <c r="N17" s="18"/>
      <c r="O17" s="18">
        <v>0</v>
      </c>
      <c r="P17" s="18">
        <f t="shared" ref="P17:P22" si="34">O17/1.2</f>
        <v>0</v>
      </c>
      <c r="Q17" s="85" t="s">
        <v>13</v>
      </c>
      <c r="R17" s="85"/>
      <c r="S17" s="44"/>
      <c r="T17"/>
      <c r="U17"/>
      <c r="V17"/>
      <c r="W17"/>
      <c r="X1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</row>
    <row r="18" spans="1:50" s="20" customFormat="1" ht="14.25" customHeight="1" x14ac:dyDescent="0.25">
      <c r="A18" s="21">
        <f t="shared" si="0"/>
        <v>0</v>
      </c>
      <c r="B18" s="21">
        <f t="shared" si="1"/>
        <v>488.1474</v>
      </c>
      <c r="C18" s="21">
        <f t="shared" si="9"/>
        <v>585.77688000000001</v>
      </c>
      <c r="D18" s="21">
        <f t="shared" si="2"/>
        <v>702.93225599999994</v>
      </c>
      <c r="E18" s="22">
        <f t="shared" si="3"/>
        <v>4032000</v>
      </c>
      <c r="F18" s="21">
        <f t="shared" si="4"/>
        <v>8260</v>
      </c>
      <c r="G18" s="21">
        <f t="shared" si="5"/>
        <v>6883</v>
      </c>
      <c r="H18" s="21">
        <f t="shared" si="6"/>
        <v>5736</v>
      </c>
      <c r="I18" s="23" t="e">
        <f>#REF!</f>
        <v>#REF!</v>
      </c>
      <c r="J18" s="21">
        <f t="shared" si="7"/>
        <v>0</v>
      </c>
      <c r="O18">
        <v>0</v>
      </c>
      <c r="P18">
        <f t="shared" ref="P18:P21" si="35">O18/1.2</f>
        <v>0</v>
      </c>
      <c r="Q18" s="12">
        <f>45.35*10.764</f>
        <v>488.1474</v>
      </c>
      <c r="R18" s="2">
        <v>4032000</v>
      </c>
      <c r="S18" s="43"/>
    </row>
    <row r="19" spans="1:50" s="20" customFormat="1" x14ac:dyDescent="0.25">
      <c r="A19" s="21">
        <f t="shared" si="0"/>
        <v>0</v>
      </c>
      <c r="B19" s="21">
        <f t="shared" si="1"/>
        <v>0</v>
      </c>
      <c r="C19" s="21">
        <f t="shared" si="9"/>
        <v>0</v>
      </c>
      <c r="D19" s="21">
        <f t="shared" si="2"/>
        <v>0</v>
      </c>
      <c r="E19" s="22">
        <f t="shared" si="3"/>
        <v>0</v>
      </c>
      <c r="F19" s="21" t="e">
        <f t="shared" si="4"/>
        <v>#DIV/0!</v>
      </c>
      <c r="G19" s="21" t="e">
        <f t="shared" si="5"/>
        <v>#DIV/0!</v>
      </c>
      <c r="H19" s="21" t="e">
        <f t="shared" si="6"/>
        <v>#DIV/0!</v>
      </c>
      <c r="I19" s="23" t="e">
        <f>#REF!</f>
        <v>#REF!</v>
      </c>
      <c r="J19" s="21">
        <f t="shared" si="7"/>
        <v>0</v>
      </c>
      <c r="O19">
        <v>0</v>
      </c>
      <c r="P19">
        <f t="shared" si="35"/>
        <v>0</v>
      </c>
      <c r="Q19" s="12">
        <f t="shared" ref="Q18:Q21" si="36">P19/1.2</f>
        <v>0</v>
      </c>
      <c r="R19" s="2">
        <v>0</v>
      </c>
      <c r="S19" s="43"/>
    </row>
    <row r="20" spans="1:50" s="20" customFormat="1" x14ac:dyDescent="0.25">
      <c r="A20" s="21">
        <f t="shared" si="0"/>
        <v>0</v>
      </c>
      <c r="B20" s="21">
        <f t="shared" si="1"/>
        <v>0</v>
      </c>
      <c r="C20" s="21">
        <f t="shared" si="9"/>
        <v>0</v>
      </c>
      <c r="D20" s="21">
        <f t="shared" ref="D20:D21" si="37">C20*1.2</f>
        <v>0</v>
      </c>
      <c r="E20" s="22">
        <f t="shared" ref="E20:E21" si="38">R20</f>
        <v>0</v>
      </c>
      <c r="F20" s="21" t="e">
        <f t="shared" ref="F20:F21" si="39">ROUND((E20/B20),0)</f>
        <v>#DIV/0!</v>
      </c>
      <c r="G20" s="21" t="e">
        <f t="shared" ref="G20:G21" si="40">ROUND((E20/C20),0)</f>
        <v>#DIV/0!</v>
      </c>
      <c r="H20" s="21" t="e">
        <f t="shared" ref="H20:H21" si="41">ROUND((E20/D20),0)</f>
        <v>#DIV/0!</v>
      </c>
      <c r="I20" s="23" t="e">
        <f>#REF!</f>
        <v>#REF!</v>
      </c>
      <c r="J20" s="21">
        <f t="shared" ref="J20:J21" si="42">S20</f>
        <v>0</v>
      </c>
      <c r="O20">
        <v>0</v>
      </c>
      <c r="P20">
        <f t="shared" si="35"/>
        <v>0</v>
      </c>
      <c r="Q20" s="12">
        <f t="shared" si="36"/>
        <v>0</v>
      </c>
      <c r="R20" s="2">
        <v>0</v>
      </c>
      <c r="S20" s="43"/>
    </row>
    <row r="21" spans="1:50" s="20" customFormat="1" x14ac:dyDescent="0.25">
      <c r="A21" s="21">
        <f t="shared" si="0"/>
        <v>0</v>
      </c>
      <c r="B21" s="21">
        <f t="shared" si="1"/>
        <v>0</v>
      </c>
      <c r="C21" s="21">
        <f t="shared" si="9"/>
        <v>0</v>
      </c>
      <c r="D21" s="21">
        <f t="shared" si="37"/>
        <v>0</v>
      </c>
      <c r="E21" s="22">
        <f t="shared" si="38"/>
        <v>0</v>
      </c>
      <c r="F21" s="21" t="e">
        <f t="shared" si="39"/>
        <v>#DIV/0!</v>
      </c>
      <c r="G21" s="21" t="e">
        <f t="shared" si="40"/>
        <v>#DIV/0!</v>
      </c>
      <c r="H21" s="21" t="e">
        <f t="shared" si="41"/>
        <v>#DIV/0!</v>
      </c>
      <c r="I21" s="23" t="e">
        <f>#REF!</f>
        <v>#REF!</v>
      </c>
      <c r="J21" s="21">
        <f t="shared" si="42"/>
        <v>0</v>
      </c>
      <c r="O21">
        <v>0</v>
      </c>
      <c r="P21">
        <f t="shared" si="35"/>
        <v>0</v>
      </c>
      <c r="Q21" s="12">
        <f t="shared" si="36"/>
        <v>0</v>
      </c>
      <c r="R21" s="2">
        <v>0</v>
      </c>
      <c r="S21" s="43"/>
    </row>
    <row r="22" spans="1:50" x14ac:dyDescent="0.25">
      <c r="A22" s="4">
        <f t="shared" ref="A22" si="43">N22</f>
        <v>0</v>
      </c>
      <c r="B22" s="4">
        <f t="shared" ref="B22" si="44">Q22</f>
        <v>0</v>
      </c>
      <c r="C22" s="4">
        <f t="shared" ref="C22" si="45">B22*1.2</f>
        <v>0</v>
      </c>
      <c r="D22" s="4">
        <f t="shared" ref="D22" si="46">C22*1.2</f>
        <v>0</v>
      </c>
      <c r="E22" s="5">
        <f t="shared" ref="E22" si="47">R22</f>
        <v>0</v>
      </c>
      <c r="F22" s="9" t="e">
        <f t="shared" ref="F22" si="48">ROUND((E22/B22),0)</f>
        <v>#DIV/0!</v>
      </c>
      <c r="G22" s="4" t="e">
        <f t="shared" ref="G22" si="49">ROUND((E22/C22),0)</f>
        <v>#DIV/0!</v>
      </c>
      <c r="H22" s="4" t="e">
        <f t="shared" ref="H22" si="50">ROUND((E22/D22),0)</f>
        <v>#DIV/0!</v>
      </c>
      <c r="I22" s="14" t="e">
        <f>#REF!</f>
        <v>#REF!</v>
      </c>
      <c r="J22" s="4">
        <f t="shared" ref="J22" si="51">S22</f>
        <v>0</v>
      </c>
      <c r="O22">
        <v>0</v>
      </c>
      <c r="P22">
        <f t="shared" si="34"/>
        <v>0</v>
      </c>
      <c r="Q22" s="12">
        <f t="shared" ref="Q22" si="52">P22/1.2</f>
        <v>0</v>
      </c>
      <c r="R22" s="2">
        <v>0</v>
      </c>
    </row>
    <row r="23" spans="1:50" x14ac:dyDescent="0.25">
      <c r="Q23" s="14"/>
      <c r="R23" s="4"/>
    </row>
    <row r="25" spans="1:50" ht="15.75" x14ac:dyDescent="0.25">
      <c r="P25" s="19"/>
      <c r="Q25" s="19" t="s">
        <v>34</v>
      </c>
      <c r="R25" s="19"/>
      <c r="S25" s="19"/>
      <c r="T25" s="19"/>
      <c r="U25" s="19"/>
      <c r="V25" s="19"/>
    </row>
    <row r="26" spans="1:50" ht="15.75" x14ac:dyDescent="0.25">
      <c r="N26" s="19"/>
      <c r="O26" s="19"/>
      <c r="P26" s="19"/>
      <c r="Q26" s="68" t="s">
        <v>35</v>
      </c>
      <c r="R26" s="68"/>
      <c r="S26" s="68"/>
      <c r="T26" s="68"/>
      <c r="U26" s="68"/>
      <c r="V26" s="68"/>
      <c r="W26" s="78"/>
    </row>
    <row r="27" spans="1:50" ht="15.75" x14ac:dyDescent="0.25">
      <c r="N27" s="19"/>
      <c r="O27" s="19"/>
      <c r="P27" s="19"/>
      <c r="Q27" s="76" t="s">
        <v>38</v>
      </c>
      <c r="R27" s="76"/>
      <c r="S27" s="77"/>
      <c r="T27" s="78"/>
      <c r="U27" s="78"/>
      <c r="V27" s="78"/>
      <c r="W27" s="78"/>
    </row>
    <row r="28" spans="1:50" ht="15.75" thickBot="1" x14ac:dyDescent="0.3"/>
    <row r="29" spans="1:50" x14ac:dyDescent="0.25">
      <c r="Q29" s="27"/>
      <c r="R29" s="28"/>
      <c r="S29" s="29"/>
      <c r="T29" s="30"/>
      <c r="U29" s="31"/>
    </row>
    <row r="30" spans="1:50" x14ac:dyDescent="0.25">
      <c r="Q30" s="32" t="s">
        <v>33</v>
      </c>
      <c r="R30" s="24"/>
      <c r="S30" s="45">
        <v>22000</v>
      </c>
      <c r="T30" s="25" t="s">
        <v>42</v>
      </c>
      <c r="U30" s="33"/>
      <c r="W30" s="59"/>
    </row>
    <row r="31" spans="1:50" ht="35.25" customHeight="1" x14ac:dyDescent="0.25">
      <c r="Q31" s="34" t="s">
        <v>15</v>
      </c>
      <c r="R31" s="24"/>
      <c r="S31" s="45">
        <v>2800</v>
      </c>
      <c r="T31" s="26"/>
      <c r="U31" s="33"/>
    </row>
    <row r="32" spans="1:50" x14ac:dyDescent="0.25">
      <c r="Q32" s="32" t="s">
        <v>16</v>
      </c>
      <c r="R32" s="24"/>
      <c r="S32" s="45">
        <f>S30-S31</f>
        <v>19200</v>
      </c>
      <c r="T32" s="26"/>
      <c r="U32" s="33"/>
    </row>
    <row r="33" spans="6:26" x14ac:dyDescent="0.25">
      <c r="Q33" s="32" t="s">
        <v>17</v>
      </c>
      <c r="R33" s="24"/>
      <c r="S33" s="45">
        <f>S31</f>
        <v>2800</v>
      </c>
      <c r="T33" s="26"/>
      <c r="U33" s="33"/>
    </row>
    <row r="34" spans="6:26" x14ac:dyDescent="0.25">
      <c r="F34" s="62"/>
      <c r="Q34" s="32" t="s">
        <v>18</v>
      </c>
      <c r="R34" s="46"/>
      <c r="S34" s="6">
        <f>T34-T35</f>
        <v>24</v>
      </c>
      <c r="T34" s="47">
        <v>2023</v>
      </c>
      <c r="U34" s="33"/>
    </row>
    <row r="35" spans="6:26" x14ac:dyDescent="0.25">
      <c r="Q35" s="32" t="s">
        <v>19</v>
      </c>
      <c r="R35" s="46"/>
      <c r="S35" s="6">
        <f>S36-S34</f>
        <v>36</v>
      </c>
      <c r="T35" s="48">
        <v>1999</v>
      </c>
      <c r="U35" s="33"/>
    </row>
    <row r="36" spans="6:26" x14ac:dyDescent="0.25">
      <c r="F36" s="62"/>
      <c r="Q36" s="32" t="s">
        <v>20</v>
      </c>
      <c r="R36" s="46"/>
      <c r="S36" s="6">
        <v>60</v>
      </c>
      <c r="T36" s="48"/>
      <c r="U36" s="33"/>
    </row>
    <row r="37" spans="6:26" ht="30" x14ac:dyDescent="0.25">
      <c r="Q37" s="34" t="s">
        <v>31</v>
      </c>
      <c r="R37" s="46"/>
      <c r="S37" s="6">
        <f>90*S34/S36</f>
        <v>36</v>
      </c>
      <c r="T37" s="48"/>
      <c r="U37" s="33"/>
      <c r="Z37" s="63"/>
    </row>
    <row r="38" spans="6:26" ht="21" customHeight="1" x14ac:dyDescent="0.25">
      <c r="Q38" s="32"/>
      <c r="R38" s="49"/>
      <c r="S38" s="50">
        <f>S37%</f>
        <v>0.36</v>
      </c>
      <c r="T38" s="51"/>
      <c r="U38" s="33"/>
    </row>
    <row r="39" spans="6:26" x14ac:dyDescent="0.25">
      <c r="Q39" s="32" t="s">
        <v>21</v>
      </c>
      <c r="R39" s="24"/>
      <c r="S39" s="45">
        <f>S33*S38</f>
        <v>1008</v>
      </c>
      <c r="T39" s="26"/>
      <c r="U39" s="33"/>
      <c r="W39" s="6"/>
    </row>
    <row r="40" spans="6:26" x14ac:dyDescent="0.25">
      <c r="Q40" s="32" t="s">
        <v>22</v>
      </c>
      <c r="R40" s="24"/>
      <c r="S40" s="45">
        <f>S33-S39</f>
        <v>1792</v>
      </c>
      <c r="T40" s="26"/>
      <c r="U40" s="33"/>
    </row>
    <row r="41" spans="6:26" x14ac:dyDescent="0.25">
      <c r="Q41" s="32" t="s">
        <v>16</v>
      </c>
      <c r="R41" s="24"/>
      <c r="S41" s="45">
        <f>S32</f>
        <v>19200</v>
      </c>
      <c r="T41" s="26"/>
      <c r="U41" s="33"/>
    </row>
    <row r="42" spans="6:26" x14ac:dyDescent="0.25">
      <c r="Q42" s="32"/>
      <c r="R42" s="24"/>
      <c r="S42" s="45"/>
      <c r="T42" s="26"/>
      <c r="U42" s="33"/>
    </row>
    <row r="43" spans="6:26" x14ac:dyDescent="0.25">
      <c r="Q43" s="32" t="s">
        <v>23</v>
      </c>
      <c r="R43" s="40"/>
      <c r="S43" s="52">
        <f>S41+S40</f>
        <v>20992</v>
      </c>
      <c r="T43" s="26"/>
      <c r="U43" s="33"/>
    </row>
    <row r="44" spans="6:26" ht="15.75" thickBot="1" x14ac:dyDescent="0.3">
      <c r="Q44" s="32"/>
      <c r="R44" s="46"/>
      <c r="S44" s="6"/>
      <c r="T44" s="48"/>
      <c r="U44" s="33"/>
    </row>
    <row r="45" spans="6:26" ht="21" customHeight="1" x14ac:dyDescent="0.25">
      <c r="Q45" s="53" t="s">
        <v>36</v>
      </c>
      <c r="R45" s="42"/>
      <c r="S45" s="42">
        <v>745</v>
      </c>
      <c r="T45" s="64" t="s">
        <v>37</v>
      </c>
      <c r="U45" s="31"/>
      <c r="W45" s="6"/>
      <c r="X45" s="6"/>
      <c r="Y45" s="75"/>
    </row>
    <row r="46" spans="6:26" x14ac:dyDescent="0.25">
      <c r="Q46" s="32" t="s">
        <v>24</v>
      </c>
      <c r="R46" s="65"/>
      <c r="S46" s="66">
        <f>S43*S45+T49</f>
        <v>15639040</v>
      </c>
      <c r="T46" s="67"/>
      <c r="U46" s="33"/>
      <c r="W46" t="s">
        <v>39</v>
      </c>
      <c r="X46">
        <v>11000000</v>
      </c>
      <c r="Y46" t="s">
        <v>40</v>
      </c>
    </row>
    <row r="47" spans="6:26" x14ac:dyDescent="0.25">
      <c r="Q47" s="32" t="s">
        <v>32</v>
      </c>
      <c r="R47" s="65"/>
      <c r="S47" s="66"/>
      <c r="T47" s="67"/>
      <c r="U47" s="33"/>
    </row>
    <row r="48" spans="6:26" x14ac:dyDescent="0.25">
      <c r="Q48" s="36" t="s">
        <v>30</v>
      </c>
      <c r="R48" s="65"/>
      <c r="S48" s="66">
        <f>S46+S47</f>
        <v>15639040</v>
      </c>
      <c r="T48" s="67"/>
      <c r="U48" s="41"/>
      <c r="W48" s="59"/>
    </row>
    <row r="49" spans="17:24" x14ac:dyDescent="0.25">
      <c r="Q49" s="32" t="s">
        <v>25</v>
      </c>
      <c r="R49" s="68"/>
      <c r="S49" s="69">
        <f>S48*0.9</f>
        <v>14075136</v>
      </c>
      <c r="T49" s="67"/>
      <c r="U49" s="33"/>
      <c r="W49" s="59"/>
    </row>
    <row r="50" spans="17:24" x14ac:dyDescent="0.25">
      <c r="Q50" s="32" t="s">
        <v>26</v>
      </c>
      <c r="R50" s="68"/>
      <c r="S50" s="69">
        <f>S48*0.8</f>
        <v>12511232</v>
      </c>
      <c r="T50" s="70"/>
      <c r="U50" s="33"/>
    </row>
    <row r="51" spans="17:24" x14ac:dyDescent="0.25">
      <c r="Q51" s="32"/>
      <c r="R51" s="68"/>
      <c r="S51" s="71"/>
      <c r="T51" s="67"/>
      <c r="U51" s="33"/>
      <c r="X51" s="59"/>
    </row>
    <row r="52" spans="17:24" ht="15.75" thickBot="1" x14ac:dyDescent="0.3">
      <c r="Q52" s="72" t="s">
        <v>27</v>
      </c>
      <c r="R52" s="38"/>
      <c r="S52" s="73">
        <f>S31*S45</f>
        <v>2086000</v>
      </c>
      <c r="T52" s="74"/>
      <c r="U52" s="39"/>
    </row>
    <row r="53" spans="17:24" x14ac:dyDescent="0.25">
      <c r="Q53" s="27" t="s">
        <v>28</v>
      </c>
      <c r="R53" s="28"/>
      <c r="S53" s="56"/>
      <c r="T53" s="29"/>
      <c r="U53" s="31"/>
    </row>
    <row r="54" spans="17:24" x14ac:dyDescent="0.25">
      <c r="Q54" s="35" t="s">
        <v>29</v>
      </c>
      <c r="R54" s="57"/>
      <c r="S54" s="54">
        <f>S46*0.03/12</f>
        <v>39097.599999999999</v>
      </c>
      <c r="T54" s="55"/>
      <c r="U54" s="33"/>
    </row>
    <row r="55" spans="17:24" ht="15.75" thickBot="1" x14ac:dyDescent="0.3">
      <c r="Q55" s="37"/>
      <c r="R55" s="38"/>
      <c r="S55" s="58"/>
      <c r="T55" s="38"/>
      <c r="U55" s="39"/>
    </row>
  </sheetData>
  <mergeCells count="2">
    <mergeCell ref="Q17:R17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AA21" sqref="AA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6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I1" zoomScaleNormal="100" workbookViewId="0">
      <selection activeCell="J2" sqref="J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2023-11-26T10:08:50Z</dcterms:modified>
</cp:coreProperties>
</file>