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 Checking Cases\Jafar Abdul Samad Mansoori - Bijalpur\"/>
    </mc:Choice>
  </mc:AlternateContent>
  <xr:revisionPtr revIDLastSave="0" documentId="13_ncr:1_{DE18878B-DA44-4357-8C20-06E791291F92}" xr6:coauthVersionLast="47" xr6:coauthVersionMax="47" xr10:uidLastSave="{00000000-0000-0000-0000-000000000000}"/>
  <bookViews>
    <workbookView xWindow="-120" yWindow="-120" windowWidth="29040" windowHeight="15720" xr2:uid="{13E7F3BF-9A9A-44B1-B36F-8E11B9F383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9" i="1" s="1"/>
  <c r="C21" i="1"/>
  <c r="C13" i="1"/>
  <c r="C16" i="1" s="1"/>
  <c r="C18" i="1" s="1"/>
  <c r="C28" i="1" s="1"/>
  <c r="O11" i="1"/>
  <c r="J11" i="1"/>
  <c r="K11" i="1" s="1"/>
  <c r="L11" i="1" s="1"/>
  <c r="N11" i="1" s="1"/>
  <c r="M11" i="1" s="1"/>
  <c r="I11" i="1"/>
  <c r="H11" i="1"/>
  <c r="O10" i="1"/>
  <c r="M10" i="1" s="1"/>
  <c r="H10" i="1"/>
  <c r="J10" i="1" s="1"/>
  <c r="K10" i="1" s="1"/>
  <c r="L10" i="1" s="1"/>
  <c r="N10" i="1" s="1"/>
  <c r="O9" i="1"/>
  <c r="J9" i="1"/>
  <c r="K9" i="1" s="1"/>
  <c r="L9" i="1" s="1"/>
  <c r="N9" i="1" s="1"/>
  <c r="M9" i="1" s="1"/>
  <c r="I9" i="1"/>
  <c r="H9" i="1"/>
  <c r="O8" i="1"/>
  <c r="M8" i="1" s="1"/>
  <c r="H8" i="1"/>
  <c r="J8" i="1" s="1"/>
  <c r="K8" i="1" s="1"/>
  <c r="L8" i="1" s="1"/>
  <c r="N8" i="1" s="1"/>
  <c r="C4" i="1"/>
  <c r="C26" i="1" s="1"/>
  <c r="I3" i="1"/>
  <c r="K2" i="1"/>
  <c r="J2" i="1"/>
  <c r="L2" i="1" s="1"/>
  <c r="G2" i="1"/>
  <c r="N13" i="1" l="1"/>
  <c r="M13" i="1"/>
  <c r="O13" i="1"/>
  <c r="C33" i="1" s="1"/>
  <c r="C34" i="1" s="1"/>
  <c r="I8" i="1"/>
  <c r="I10" i="1"/>
  <c r="C27" i="1" l="1"/>
  <c r="L3" i="1"/>
  <c r="L4" i="1" s="1"/>
  <c r="C30" i="1" l="1"/>
  <c r="C32" i="1" l="1"/>
  <c r="C31" i="1"/>
</calcChain>
</file>

<file path=xl/sharedStrings.xml><?xml version="1.0" encoding="utf-8"?>
<sst xmlns="http://schemas.openxmlformats.org/spreadsheetml/2006/main" count="53" uniqueCount="44">
  <si>
    <t>Land Value</t>
  </si>
  <si>
    <t>Government rate</t>
  </si>
  <si>
    <t>Government value</t>
  </si>
  <si>
    <t>land area</t>
  </si>
  <si>
    <t>Sq. M. / Sq. Ft.</t>
  </si>
  <si>
    <t xml:space="preserve">Sq. M. </t>
  </si>
  <si>
    <t>Rate</t>
  </si>
  <si>
    <t>Sq. Ft.</t>
  </si>
  <si>
    <t xml:space="preserve"> Value</t>
  </si>
  <si>
    <t>Structure Value</t>
  </si>
  <si>
    <t xml:space="preserve">Sr. No. </t>
  </si>
  <si>
    <t>Particulars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</si>
  <si>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</si>
  <si>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</si>
  <si>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</si>
  <si>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</si>
  <si>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</si>
  <si>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</si>
  <si>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</si>
  <si>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</si>
  <si>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</si>
  <si>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</si>
  <si>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</si>
  <si>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</si>
  <si>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</si>
  <si>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t>(Sq. M. / Sq. Ft.)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</si>
  <si>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</si>
  <si>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</si>
  <si>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Lower Ground Floor</t>
  </si>
  <si>
    <t>First Floor</t>
  </si>
  <si>
    <t>Second Floor</t>
  </si>
  <si>
    <t>Third Floor</t>
  </si>
  <si>
    <t>Interior and other Development</t>
  </si>
  <si>
    <t>Carpet Area</t>
  </si>
  <si>
    <t>Value</t>
  </si>
  <si>
    <t>Land Development Value</t>
  </si>
  <si>
    <t>Normal Case</t>
  </si>
  <si>
    <t>Interior and Other Development</t>
  </si>
  <si>
    <t>Land Development</t>
  </si>
  <si>
    <t>Total Value</t>
  </si>
  <si>
    <t>Realisable Value</t>
  </si>
  <si>
    <t>Distress Value</t>
  </si>
  <si>
    <t>Insurable Value</t>
  </si>
  <si>
    <t>Net Insurable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</si>
</sst>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0" xfId="0" applyNumberFormat="1" applyFont="1"/>
    <xf numFmtId="0" fontId="5" fillId="0" borderId="1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/>
    </xf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4" fontId="6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7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 shrinkToFit="1"/>
    </xf>
    <xf numFmtId="0" fontId="10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0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1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3" fontId="7" fillId="0" borderId="1" xfId="0" applyNumberFormat="1" applyFont="1" applyBorder="1"/>
    <xf numFmtId="0" fontId="16" fillId="0" borderId="0" xfId="0" applyFont="1" applyAlignment="1">
      <alignment vertical="top"/>
    </xf>
    <xf numFmtId="3" fontId="4" fillId="0" borderId="1" xfId="0" applyNumberFormat="1" applyFont="1" applyBorder="1"/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vertical="top"/>
    </xf>
    <xf numFmtId="0" fontId="3" fillId="0" borderId="0" xfId="0" applyFont="1" applyAlignment="1">
      <alignment horizontal="center" vertical="top"/>
    </xf>
    <xf numFmtId="4" fontId="4" fillId="0" borderId="0" xfId="0" applyNumberFormat="1" applyFont="1"/>
    <xf numFmtId="0" fontId="2" fillId="0" borderId="0" xfId="0" applyFont="1" applyAlignment="1">
      <alignment wrapText="1"/>
    </xf>
    <xf numFmtId="4" fontId="16" fillId="0" borderId="0" xfId="0" applyNumberFormat="1" applyFont="1"/>
    <xf numFmtId="3" fontId="6" fillId="0" borderId="0" xfId="0" applyNumberFormat="1" applyFont="1"/>
    <xf numFmtId="2" fontId="2" fillId="0" borderId="0" xfId="0" applyNumberFormat="1" applyFont="1"/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2322-C611-4998-85F7-38EF3CA779B1}">
  <dimension ref="A1:X170"/>
  <sheetViews>
    <sheetView tabSelected="1" workbookViewId="0">
      <selection activeCell="K18" sqref="K18"/>
    </sheetView>
  </sheetViews>
  <sheetFormatPr defaultRowHeight="16.5" x14ac:dyDescent="0.3"/>
  <cols>
    <col min="1" max="1" width="9.140625" style="1"/>
    <col min="2" max="2" width="28.7109375" style="55" customWidth="1"/>
    <col min="3" max="3" width="14.140625" style="3" customWidth="1"/>
    <col min="4" max="4" width="13.85546875" style="3" bestFit="1" customWidth="1"/>
    <col min="5" max="5" width="17.5703125" style="3" bestFit="1" customWidth="1"/>
    <col min="6" max="7" width="13.85546875" style="4" bestFit="1" customWidth="1"/>
    <col min="8" max="8" width="21.7109375" style="4" customWidth="1"/>
    <col min="9" max="9" width="15.28515625" style="4" customWidth="1"/>
    <col min="10" max="10" width="13.85546875" style="3" bestFit="1" customWidth="1"/>
    <col min="11" max="11" width="15.42578125" style="4" bestFit="1" customWidth="1"/>
    <col min="12" max="12" width="14.140625" style="3" customWidth="1"/>
    <col min="13" max="13" width="13.28515625" style="4" bestFit="1" customWidth="1"/>
    <col min="14" max="14" width="14.85546875" style="4" customWidth="1"/>
    <col min="15" max="15" width="14.85546875" style="4" bestFit="1" customWidth="1"/>
    <col min="16" max="16" width="13.7109375" style="3" bestFit="1" customWidth="1"/>
    <col min="17" max="17" width="9.140625" style="3"/>
    <col min="18" max="18" width="10.28515625" style="3" bestFit="1" customWidth="1"/>
    <col min="19" max="19" width="10.85546875" style="3" bestFit="1" customWidth="1"/>
    <col min="20" max="23" width="9.140625" style="3"/>
    <col min="24" max="24" width="11" style="3" bestFit="1" customWidth="1"/>
    <col min="25" max="16384" width="9.140625" style="3"/>
  </cols>
  <sheetData>
    <row r="1" spans="1:19" x14ac:dyDescent="0.3">
      <c r="B1" s="2" t="s">
        <v>0</v>
      </c>
      <c r="H1" s="4" t="s">
        <v>1</v>
      </c>
      <c r="K1" s="4" t="s">
        <v>2</v>
      </c>
      <c r="R1" s="4"/>
    </row>
    <row r="2" spans="1:19" x14ac:dyDescent="0.3">
      <c r="B2" s="5" t="s">
        <v>3</v>
      </c>
      <c r="C2" s="6">
        <v>7822</v>
      </c>
      <c r="D2" s="4" t="s">
        <v>4</v>
      </c>
      <c r="E2" s="7"/>
      <c r="F2" s="7">
        <v>726.72</v>
      </c>
      <c r="G2" s="8">
        <f>MROUND(F2*10.764,1)</f>
        <v>7822</v>
      </c>
      <c r="H2" s="3" t="s">
        <v>5</v>
      </c>
      <c r="I2" s="6">
        <v>13200</v>
      </c>
      <c r="J2" s="6">
        <f>C2</f>
        <v>7822</v>
      </c>
      <c r="K2" s="6">
        <f>I3</f>
        <v>1226</v>
      </c>
      <c r="L2" s="9">
        <f>J2*K2</f>
        <v>9589772</v>
      </c>
      <c r="O2" s="10"/>
      <c r="P2" s="11"/>
      <c r="R2" s="12"/>
      <c r="S2" s="13"/>
    </row>
    <row r="3" spans="1:19" x14ac:dyDescent="0.3">
      <c r="B3" s="14" t="s">
        <v>6</v>
      </c>
      <c r="C3" s="15">
        <v>4000</v>
      </c>
      <c r="D3" s="16"/>
      <c r="E3" s="17"/>
      <c r="F3" s="17"/>
      <c r="G3" s="16"/>
      <c r="H3" s="3" t="s">
        <v>7</v>
      </c>
      <c r="I3" s="6">
        <f>MROUND(I2/10.764,1)</f>
        <v>1226</v>
      </c>
      <c r="J3" s="6"/>
      <c r="K3" s="9"/>
      <c r="L3" s="9">
        <f>N13</f>
        <v>16282500</v>
      </c>
      <c r="O3" s="10"/>
      <c r="P3" s="11"/>
      <c r="Q3" s="4"/>
      <c r="R3" s="12"/>
      <c r="S3" s="18"/>
    </row>
    <row r="4" spans="1:19" x14ac:dyDescent="0.3">
      <c r="B4" s="19" t="s">
        <v>8</v>
      </c>
      <c r="C4" s="9">
        <f>ROUND((C2*C3),0)</f>
        <v>31288000</v>
      </c>
      <c r="F4" s="20"/>
      <c r="G4" s="20"/>
      <c r="I4" s="9"/>
      <c r="J4" s="6"/>
      <c r="K4" s="9"/>
      <c r="L4" s="9">
        <f>SUM(L2:L3)</f>
        <v>25872272</v>
      </c>
      <c r="O4" s="10"/>
      <c r="P4" s="11"/>
      <c r="Q4" s="4"/>
      <c r="R4" s="12"/>
      <c r="S4" s="13"/>
    </row>
    <row r="5" spans="1:19" x14ac:dyDescent="0.3">
      <c r="B5" s="2" t="s">
        <v>9</v>
      </c>
    </row>
    <row r="6" spans="1:19" s="26" customFormat="1" ht="60" x14ac:dyDescent="0.2">
      <c r="A6" s="21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22" t="s">
        <v>16</v>
      </c>
      <c r="H6" s="23" t="s">
        <v>17</v>
      </c>
      <c r="I6" s="23" t="s">
        <v>18</v>
      </c>
      <c r="J6" s="24" t="s">
        <v>19</v>
      </c>
      <c r="K6" s="24" t="s">
        <v>20</v>
      </c>
      <c r="L6" s="23" t="s">
        <v>21</v>
      </c>
      <c r="M6" s="25" t="s">
        <v>22</v>
      </c>
      <c r="N6" s="23" t="s">
        <v>23</v>
      </c>
      <c r="O6" s="23" t="s">
        <v>24</v>
      </c>
    </row>
    <row r="7" spans="1:19" s="26" customFormat="1" ht="15" x14ac:dyDescent="0.2">
      <c r="A7" s="21"/>
      <c r="B7" s="7"/>
      <c r="C7" s="23" t="s">
        <v>25</v>
      </c>
      <c r="D7" s="7"/>
      <c r="E7" s="7"/>
      <c r="F7" s="7"/>
      <c r="G7" s="22" t="s">
        <v>26</v>
      </c>
      <c r="H7" s="23"/>
      <c r="I7" s="23"/>
      <c r="J7" s="24"/>
      <c r="K7" s="24"/>
      <c r="L7" s="24" t="s">
        <v>27</v>
      </c>
      <c r="M7" s="24" t="s">
        <v>27</v>
      </c>
      <c r="N7" s="24" t="s">
        <v>27</v>
      </c>
      <c r="O7" s="24" t="s">
        <v>27</v>
      </c>
    </row>
    <row r="8" spans="1:19" s="33" customFormat="1" x14ac:dyDescent="0.25">
      <c r="A8" s="27">
        <v>1</v>
      </c>
      <c r="B8" s="28" t="s">
        <v>28</v>
      </c>
      <c r="C8" s="29">
        <v>1711</v>
      </c>
      <c r="D8" s="30">
        <v>2020</v>
      </c>
      <c r="E8" s="30">
        <v>2023</v>
      </c>
      <c r="F8" s="30">
        <v>60</v>
      </c>
      <c r="G8" s="31">
        <v>2500</v>
      </c>
      <c r="H8" s="32">
        <f t="shared" ref="H8:H11" si="0">E8-D8</f>
        <v>3</v>
      </c>
      <c r="I8" s="32">
        <f t="shared" ref="I8:I11" si="1">F8-H8</f>
        <v>57</v>
      </c>
      <c r="J8" s="32">
        <f t="shared" ref="J8:J11" si="2">IF(H8&gt;=5,90*H8/F8,0)</f>
        <v>0</v>
      </c>
      <c r="K8" s="32">
        <f t="shared" ref="K8:K11" si="3">G8/100*J8</f>
        <v>0</v>
      </c>
      <c r="L8" s="32">
        <f t="shared" ref="L8:L11" si="4">ROUND((G8-K8),0)</f>
        <v>2500</v>
      </c>
      <c r="M8" s="32">
        <f t="shared" ref="M8:M11" si="5">O8-N8</f>
        <v>0</v>
      </c>
      <c r="N8" s="32">
        <f t="shared" ref="N8:N11" si="6">ROUND((L8*C8),0)</f>
        <v>4277500</v>
      </c>
      <c r="O8" s="32">
        <f t="shared" ref="O8:O11" si="7">ROUND((C8*G8),0)</f>
        <v>4277500</v>
      </c>
      <c r="Q8" s="34"/>
    </row>
    <row r="9" spans="1:19" s="33" customFormat="1" x14ac:dyDescent="0.25">
      <c r="A9" s="35">
        <v>2</v>
      </c>
      <c r="B9" s="28" t="s">
        <v>29</v>
      </c>
      <c r="C9" s="29">
        <v>1711</v>
      </c>
      <c r="D9" s="30">
        <v>2020</v>
      </c>
      <c r="E9" s="30">
        <v>2023</v>
      </c>
      <c r="F9" s="30">
        <v>60</v>
      </c>
      <c r="G9" s="31">
        <v>2500</v>
      </c>
      <c r="H9" s="32">
        <f t="shared" si="0"/>
        <v>3</v>
      </c>
      <c r="I9" s="32">
        <f t="shared" si="1"/>
        <v>57</v>
      </c>
      <c r="J9" s="32">
        <f t="shared" si="2"/>
        <v>0</v>
      </c>
      <c r="K9" s="32">
        <f t="shared" si="3"/>
        <v>0</v>
      </c>
      <c r="L9" s="32">
        <f t="shared" si="4"/>
        <v>2500</v>
      </c>
      <c r="M9" s="32">
        <f t="shared" si="5"/>
        <v>0</v>
      </c>
      <c r="N9" s="32">
        <f t="shared" si="6"/>
        <v>4277500</v>
      </c>
      <c r="O9" s="32">
        <f t="shared" si="7"/>
        <v>4277500</v>
      </c>
      <c r="Q9" s="34"/>
    </row>
    <row r="10" spans="1:19" s="33" customFormat="1" ht="17.25" customHeight="1" x14ac:dyDescent="0.25">
      <c r="A10" s="27">
        <v>3</v>
      </c>
      <c r="B10" s="28" t="s">
        <v>30</v>
      </c>
      <c r="C10" s="29">
        <v>1711</v>
      </c>
      <c r="D10" s="30">
        <v>2020</v>
      </c>
      <c r="E10" s="30">
        <v>2023</v>
      </c>
      <c r="F10" s="30">
        <v>60</v>
      </c>
      <c r="G10" s="31">
        <v>2500</v>
      </c>
      <c r="H10" s="32">
        <f t="shared" si="0"/>
        <v>3</v>
      </c>
      <c r="I10" s="32">
        <f t="shared" si="1"/>
        <v>57</v>
      </c>
      <c r="J10" s="32">
        <f t="shared" si="2"/>
        <v>0</v>
      </c>
      <c r="K10" s="32">
        <f t="shared" si="3"/>
        <v>0</v>
      </c>
      <c r="L10" s="32">
        <f t="shared" si="4"/>
        <v>2500</v>
      </c>
      <c r="M10" s="32">
        <f t="shared" si="5"/>
        <v>0</v>
      </c>
      <c r="N10" s="32">
        <f t="shared" si="6"/>
        <v>4277500</v>
      </c>
      <c r="O10" s="32">
        <f t="shared" si="7"/>
        <v>4277500</v>
      </c>
      <c r="Q10" s="34"/>
    </row>
    <row r="11" spans="1:19" s="33" customFormat="1" ht="17.25" customHeight="1" x14ac:dyDescent="0.25">
      <c r="A11" s="27">
        <v>4</v>
      </c>
      <c r="B11" s="28" t="s">
        <v>31</v>
      </c>
      <c r="C11" s="29">
        <v>1500</v>
      </c>
      <c r="D11" s="30">
        <v>2020</v>
      </c>
      <c r="E11" s="30">
        <v>2023</v>
      </c>
      <c r="F11" s="30">
        <v>60</v>
      </c>
      <c r="G11" s="31">
        <v>2300</v>
      </c>
      <c r="H11" s="32">
        <f t="shared" si="0"/>
        <v>3</v>
      </c>
      <c r="I11" s="32">
        <f t="shared" si="1"/>
        <v>57</v>
      </c>
      <c r="J11" s="32">
        <f t="shared" si="2"/>
        <v>0</v>
      </c>
      <c r="K11" s="32">
        <f t="shared" si="3"/>
        <v>0</v>
      </c>
      <c r="L11" s="32">
        <f t="shared" si="4"/>
        <v>2300</v>
      </c>
      <c r="M11" s="32">
        <f t="shared" si="5"/>
        <v>0</v>
      </c>
      <c r="N11" s="32">
        <f t="shared" si="6"/>
        <v>3450000</v>
      </c>
      <c r="O11" s="32">
        <f t="shared" si="7"/>
        <v>3450000</v>
      </c>
      <c r="Q11" s="34"/>
    </row>
    <row r="12" spans="1:19" s="33" customFormat="1" ht="17.25" customHeight="1" x14ac:dyDescent="0.25">
      <c r="A12" s="27"/>
      <c r="B12" s="28"/>
      <c r="C12" s="29"/>
      <c r="D12" s="30"/>
      <c r="E12" s="30"/>
      <c r="F12" s="30"/>
      <c r="G12" s="31"/>
      <c r="H12" s="32"/>
      <c r="I12" s="32"/>
      <c r="J12" s="32"/>
      <c r="K12" s="32"/>
      <c r="L12" s="32"/>
      <c r="M12" s="32"/>
      <c r="N12" s="32"/>
      <c r="O12" s="32"/>
    </row>
    <row r="13" spans="1:19" x14ac:dyDescent="0.3">
      <c r="A13" s="14"/>
      <c r="B13" s="36"/>
      <c r="C13" s="37">
        <f>SUM(C8:C12)</f>
        <v>6633</v>
      </c>
      <c r="D13" s="38"/>
      <c r="E13" s="38"/>
      <c r="F13" s="39"/>
      <c r="G13" s="32"/>
      <c r="H13" s="32"/>
      <c r="I13" s="32"/>
      <c r="J13" s="40"/>
      <c r="K13" s="32"/>
      <c r="L13" s="40"/>
      <c r="M13" s="32">
        <f>SUM(M8:M10)</f>
        <v>0</v>
      </c>
      <c r="N13" s="32">
        <f>SUM(N8:N12)</f>
        <v>16282500</v>
      </c>
      <c r="O13" s="32">
        <f>SUM(O8:O12)</f>
        <v>16282500</v>
      </c>
    </row>
    <row r="14" spans="1:19" x14ac:dyDescent="0.3">
      <c r="B14" s="41"/>
      <c r="C14" s="33"/>
      <c r="D14" s="33"/>
      <c r="E14" s="33"/>
      <c r="F14" s="42"/>
      <c r="G14" s="42"/>
      <c r="H14" s="42"/>
      <c r="I14" s="42"/>
      <c r="J14" s="33"/>
      <c r="K14" s="43"/>
      <c r="L14" s="34"/>
      <c r="M14" s="42"/>
      <c r="N14" s="44"/>
      <c r="O14" s="44"/>
    </row>
    <row r="15" spans="1:19" x14ac:dyDescent="0.3">
      <c r="B15" s="45" t="s">
        <v>32</v>
      </c>
      <c r="C15" s="45"/>
      <c r="D15" s="33"/>
      <c r="E15" s="33"/>
      <c r="F15" s="42"/>
      <c r="G15" s="42"/>
      <c r="H15" s="46"/>
      <c r="I15" s="43"/>
      <c r="J15" s="34"/>
      <c r="K15" s="42"/>
      <c r="L15" s="44"/>
      <c r="M15" s="44"/>
      <c r="N15" s="3"/>
      <c r="O15" s="3"/>
    </row>
    <row r="16" spans="1:19" x14ac:dyDescent="0.3">
      <c r="B16" s="5" t="s">
        <v>33</v>
      </c>
      <c r="C16" s="47">
        <f>C13*0.8</f>
        <v>5306.4000000000005</v>
      </c>
      <c r="D16" s="33"/>
      <c r="E16" s="34"/>
      <c r="F16" s="48"/>
      <c r="G16" s="42"/>
      <c r="H16" s="43"/>
      <c r="I16" s="43"/>
      <c r="J16" s="34"/>
      <c r="K16" s="42"/>
      <c r="L16" s="44"/>
      <c r="M16" s="44"/>
      <c r="N16" s="3"/>
      <c r="O16" s="3"/>
    </row>
    <row r="17" spans="1:15" x14ac:dyDescent="0.3">
      <c r="B17" s="14" t="s">
        <v>6</v>
      </c>
      <c r="C17" s="15">
        <v>1500</v>
      </c>
      <c r="D17" s="33"/>
      <c r="E17" s="33"/>
      <c r="F17" s="48"/>
      <c r="G17" s="42"/>
      <c r="H17" s="33"/>
      <c r="I17" s="43"/>
      <c r="J17" s="34"/>
      <c r="K17" s="42"/>
      <c r="L17" s="44"/>
      <c r="M17" s="44"/>
      <c r="N17" s="3"/>
      <c r="O17" s="3"/>
    </row>
    <row r="18" spans="1:15" x14ac:dyDescent="0.3">
      <c r="B18" s="14" t="s">
        <v>34</v>
      </c>
      <c r="C18" s="49">
        <f>ROUND((C16*C17),0)</f>
        <v>7959600</v>
      </c>
      <c r="D18" s="33"/>
      <c r="E18" s="34"/>
      <c r="F18" s="48"/>
      <c r="G18" s="42"/>
      <c r="H18" s="33"/>
      <c r="I18" s="43"/>
      <c r="J18" s="34"/>
      <c r="K18" s="42"/>
      <c r="L18" s="44"/>
      <c r="M18" s="44"/>
      <c r="N18" s="3"/>
      <c r="O18" s="3"/>
    </row>
    <row r="19" spans="1:15" x14ac:dyDescent="0.3">
      <c r="B19" s="41"/>
      <c r="C19" s="33"/>
      <c r="D19" s="33"/>
      <c r="E19" s="33"/>
      <c r="F19" s="48"/>
      <c r="G19" s="42"/>
      <c r="H19" s="33"/>
      <c r="I19" s="43"/>
      <c r="J19" s="34"/>
      <c r="K19" s="42"/>
      <c r="L19" s="44"/>
      <c r="M19" s="44"/>
      <c r="N19" s="3"/>
      <c r="O19" s="3"/>
    </row>
    <row r="20" spans="1:15" ht="22.5" customHeight="1" x14ac:dyDescent="0.3">
      <c r="B20" s="50" t="s">
        <v>35</v>
      </c>
      <c r="C20" s="51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x14ac:dyDescent="0.3">
      <c r="B21" s="5" t="s">
        <v>3</v>
      </c>
      <c r="C21" s="47">
        <f>C2-1711</f>
        <v>6111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x14ac:dyDescent="0.3">
      <c r="B22" s="14" t="s">
        <v>6</v>
      </c>
      <c r="C22" s="15">
        <v>300</v>
      </c>
      <c r="D22" s="5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3">
      <c r="B23" s="14" t="s">
        <v>34</v>
      </c>
      <c r="C23" s="49">
        <f>ROUND((C21*C22),0)</f>
        <v>1833300</v>
      </c>
      <c r="D23" s="5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x14ac:dyDescent="0.3">
      <c r="B24" s="1"/>
      <c r="C24" s="54"/>
      <c r="D24" s="5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x14ac:dyDescent="0.3">
      <c r="C25" s="53" t="s">
        <v>36</v>
      </c>
      <c r="D25" s="5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3">
      <c r="B26" s="55" t="s">
        <v>0</v>
      </c>
      <c r="C26" s="9">
        <f>C4</f>
        <v>31288000</v>
      </c>
      <c r="D26" s="5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3">
      <c r="B27" s="55" t="s">
        <v>9</v>
      </c>
      <c r="C27" s="9">
        <f>N13</f>
        <v>16282500</v>
      </c>
      <c r="D27" s="56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3">
      <c r="B28" s="55" t="s">
        <v>37</v>
      </c>
      <c r="C28" s="9">
        <f>C18</f>
        <v>7959600</v>
      </c>
      <c r="D28" s="5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3">
      <c r="A29" s="3"/>
      <c r="B29" s="55" t="s">
        <v>38</v>
      </c>
      <c r="C29" s="9">
        <f>C23</f>
        <v>1833300</v>
      </c>
      <c r="D29" s="5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x14ac:dyDescent="0.3">
      <c r="A30" s="3"/>
      <c r="B30" s="2" t="s">
        <v>39</v>
      </c>
      <c r="C30" s="57">
        <f>C26+C27+C28+C29</f>
        <v>57363400</v>
      </c>
      <c r="D30" s="1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x14ac:dyDescent="0.3">
      <c r="A31" s="3"/>
      <c r="B31" s="2" t="s">
        <v>40</v>
      </c>
      <c r="C31" s="57">
        <f>MROUND(C30*90%,1)</f>
        <v>51627060</v>
      </c>
      <c r="D31" s="1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x14ac:dyDescent="0.3">
      <c r="A32" s="3"/>
      <c r="B32" s="2" t="s">
        <v>41</v>
      </c>
      <c r="C32" s="57">
        <f>MROUND(C30*80%,1)</f>
        <v>45890720</v>
      </c>
      <c r="D32" s="1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x14ac:dyDescent="0.3">
      <c r="A33" s="3"/>
      <c r="B33" s="55" t="s">
        <v>42</v>
      </c>
      <c r="C33" s="9">
        <f>O13</f>
        <v>16282500</v>
      </c>
      <c r="D33" s="58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x14ac:dyDescent="0.3">
      <c r="A34" s="3"/>
      <c r="B34" s="2" t="s">
        <v>43</v>
      </c>
      <c r="C34" s="59">
        <f>MROUND(C33*0.85,1)</f>
        <v>13840125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x14ac:dyDescent="0.3">
      <c r="A35" s="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x14ac:dyDescent="0.3">
      <c r="A36" s="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x14ac:dyDescent="0.3">
      <c r="A37" s="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x14ac:dyDescent="0.3">
      <c r="A38" s="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x14ac:dyDescent="0.3">
      <c r="A39" s="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x14ac:dyDescent="0.3">
      <c r="A40" s="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x14ac:dyDescent="0.3">
      <c r="A41" s="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1:15" x14ac:dyDescent="0.3">
      <c r="A42" s="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x14ac:dyDescent="0.3">
      <c r="A43" s="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x14ac:dyDescent="0.3">
      <c r="A44" s="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3">
      <c r="A45" s="3"/>
      <c r="B45" s="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5" x14ac:dyDescent="0.3">
      <c r="A46" s="3"/>
      <c r="B46" s="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x14ac:dyDescent="0.3">
      <c r="A47" s="3"/>
      <c r="B47" s="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3">
      <c r="A48" s="3"/>
      <c r="B48" s="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1:24" x14ac:dyDescent="0.3">
      <c r="A49" s="3"/>
      <c r="B49" s="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24" x14ac:dyDescent="0.3">
      <c r="A50" s="3"/>
      <c r="B50" s="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24" s="4" customFormat="1" x14ac:dyDescent="0.3">
      <c r="A51" s="3"/>
      <c r="B51" s="3"/>
      <c r="C51" s="3"/>
      <c r="D51" s="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"/>
      <c r="Q51" s="3"/>
      <c r="R51" s="3"/>
      <c r="S51" s="3"/>
      <c r="T51" s="3"/>
      <c r="U51" s="3"/>
      <c r="V51" s="3"/>
      <c r="W51" s="3"/>
      <c r="X51" s="3"/>
    </row>
    <row r="52" spans="1:24" s="4" customFormat="1" x14ac:dyDescent="0.3">
      <c r="A52" s="3"/>
      <c r="B52" s="3"/>
      <c r="C52" s="3"/>
      <c r="D52" s="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"/>
      <c r="Q52" s="3"/>
      <c r="R52" s="3"/>
      <c r="S52" s="3"/>
      <c r="T52" s="3"/>
      <c r="U52" s="3"/>
      <c r="V52" s="3"/>
      <c r="W52" s="3"/>
      <c r="X52" s="3"/>
    </row>
    <row r="53" spans="1:24" s="4" customFormat="1" x14ac:dyDescent="0.3">
      <c r="A53" s="3"/>
      <c r="B53" s="3"/>
      <c r="C53" s="3"/>
      <c r="D53" s="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"/>
      <c r="Q53" s="3"/>
      <c r="R53" s="3"/>
      <c r="S53" s="3"/>
      <c r="T53" s="3"/>
      <c r="U53" s="3"/>
      <c r="V53" s="3"/>
      <c r="W53" s="3"/>
      <c r="X53" s="3"/>
    </row>
    <row r="54" spans="1:24" s="4" customFormat="1" x14ac:dyDescent="0.3">
      <c r="A54" s="3"/>
      <c r="B54" s="3"/>
      <c r="C54" s="3"/>
      <c r="D54" s="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"/>
      <c r="Q54" s="3"/>
      <c r="R54" s="3"/>
      <c r="S54" s="3"/>
      <c r="T54" s="3"/>
      <c r="U54" s="3"/>
      <c r="V54" s="3"/>
      <c r="W54" s="3"/>
      <c r="X54" s="3"/>
    </row>
    <row r="55" spans="1:24" s="4" customFormat="1" x14ac:dyDescent="0.3">
      <c r="A55" s="3"/>
      <c r="B55" s="3"/>
      <c r="C55" s="3"/>
      <c r="D55" s="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"/>
      <c r="Q55" s="3"/>
      <c r="R55" s="3"/>
      <c r="S55" s="3"/>
      <c r="T55" s="3"/>
      <c r="U55" s="3"/>
      <c r="V55" s="3"/>
      <c r="W55" s="3"/>
      <c r="X55" s="3"/>
    </row>
    <row r="56" spans="1:24" s="4" customFormat="1" x14ac:dyDescent="0.3">
      <c r="A56" s="3"/>
      <c r="B56" s="3"/>
      <c r="C56" s="3"/>
      <c r="D56" s="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"/>
      <c r="Q56" s="3"/>
      <c r="R56" s="3"/>
      <c r="S56" s="3"/>
      <c r="T56" s="3"/>
      <c r="U56" s="3"/>
      <c r="V56" s="3"/>
      <c r="W56" s="3"/>
      <c r="X56" s="3"/>
    </row>
    <row r="57" spans="1:24" s="4" customFormat="1" x14ac:dyDescent="0.3">
      <c r="A57" s="3"/>
      <c r="B57" s="3"/>
      <c r="C57" s="3"/>
      <c r="D57" s="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"/>
      <c r="Q57" s="3"/>
      <c r="R57" s="3"/>
      <c r="S57" s="3"/>
      <c r="T57" s="3"/>
      <c r="U57" s="3"/>
      <c r="V57" s="3"/>
      <c r="W57" s="3"/>
      <c r="X57" s="3"/>
    </row>
    <row r="58" spans="1:24" s="4" customFormat="1" x14ac:dyDescent="0.3">
      <c r="A58" s="3"/>
      <c r="B58" s="3"/>
      <c r="C58" s="3"/>
      <c r="D58" s="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"/>
      <c r="Q58" s="3"/>
      <c r="R58" s="3"/>
      <c r="S58" s="3"/>
      <c r="T58" s="3"/>
      <c r="U58" s="3"/>
      <c r="V58" s="3"/>
      <c r="W58" s="3"/>
      <c r="X58" s="3"/>
    </row>
    <row r="59" spans="1:24" s="4" customFormat="1" x14ac:dyDescent="0.3">
      <c r="A59" s="3"/>
      <c r="B59" s="3"/>
      <c r="C59" s="3"/>
      <c r="D59" s="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"/>
      <c r="Q59" s="3"/>
      <c r="R59" s="3"/>
      <c r="S59" s="3"/>
      <c r="T59" s="3"/>
      <c r="U59" s="3"/>
      <c r="V59" s="3"/>
      <c r="W59" s="3"/>
      <c r="X59" s="3"/>
    </row>
    <row r="60" spans="1:24" s="4" customFormat="1" x14ac:dyDescent="0.3">
      <c r="A60" s="3"/>
      <c r="B60" s="3"/>
      <c r="C60" s="3"/>
      <c r="D60" s="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"/>
      <c r="Q60" s="3"/>
      <c r="R60" s="3"/>
      <c r="S60" s="3"/>
      <c r="T60" s="3"/>
      <c r="U60" s="3"/>
      <c r="V60" s="3"/>
      <c r="W60" s="3"/>
      <c r="X60" s="3"/>
    </row>
    <row r="61" spans="1:24" s="4" customFormat="1" x14ac:dyDescent="0.3">
      <c r="A61" s="3"/>
      <c r="B61" s="3"/>
      <c r="C61" s="3"/>
      <c r="D61" s="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"/>
      <c r="Q61" s="3"/>
      <c r="R61" s="3"/>
      <c r="S61" s="3"/>
      <c r="T61" s="3"/>
      <c r="U61" s="3"/>
      <c r="V61" s="3"/>
      <c r="W61" s="3"/>
      <c r="X61" s="3"/>
    </row>
    <row r="62" spans="1:24" s="4" customFormat="1" x14ac:dyDescent="0.3">
      <c r="A62" s="3"/>
      <c r="B62" s="3"/>
      <c r="C62" s="3"/>
      <c r="D62" s="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"/>
      <c r="Q62" s="3"/>
      <c r="R62" s="3"/>
      <c r="S62" s="3"/>
      <c r="T62" s="3"/>
      <c r="U62" s="3"/>
      <c r="V62" s="3"/>
      <c r="W62" s="3"/>
      <c r="X62" s="3"/>
    </row>
    <row r="63" spans="1:24" s="4" customFormat="1" x14ac:dyDescent="0.3">
      <c r="A63" s="3"/>
      <c r="B63" s="3"/>
      <c r="C63" s="3"/>
      <c r="D63" s="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"/>
      <c r="Q63" s="3"/>
      <c r="R63" s="3"/>
      <c r="S63" s="3"/>
      <c r="T63" s="3"/>
      <c r="U63" s="3"/>
      <c r="V63" s="3"/>
      <c r="W63" s="3"/>
      <c r="X63" s="3"/>
    </row>
    <row r="64" spans="1:24" s="4" customFormat="1" x14ac:dyDescent="0.3">
      <c r="A64" s="3"/>
      <c r="B64" s="3"/>
      <c r="C64" s="3"/>
      <c r="D64" s="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"/>
      <c r="Q64" s="3"/>
      <c r="R64" s="3"/>
      <c r="S64" s="3"/>
      <c r="T64" s="3"/>
      <c r="U64" s="3"/>
      <c r="V64" s="3"/>
      <c r="W64" s="3"/>
      <c r="X64" s="3"/>
    </row>
    <row r="65" spans="1:24" s="4" customFormat="1" x14ac:dyDescent="0.3">
      <c r="A65" s="3"/>
      <c r="B65" s="3"/>
      <c r="C65" s="3"/>
      <c r="D65" s="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"/>
      <c r="Q65" s="3"/>
      <c r="R65" s="3"/>
      <c r="S65" s="3"/>
      <c r="T65" s="3"/>
      <c r="U65" s="3"/>
      <c r="V65" s="3"/>
      <c r="W65" s="3"/>
      <c r="X65" s="3"/>
    </row>
    <row r="66" spans="1:24" s="4" customFormat="1" x14ac:dyDescent="0.3">
      <c r="A66" s="3"/>
      <c r="B66" s="3"/>
      <c r="C66" s="3"/>
      <c r="D66" s="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"/>
      <c r="Q66" s="3"/>
      <c r="R66" s="3"/>
      <c r="S66" s="3"/>
      <c r="T66" s="3"/>
      <c r="U66" s="3"/>
      <c r="V66" s="3"/>
      <c r="W66" s="3"/>
      <c r="X66" s="3"/>
    </row>
    <row r="67" spans="1:24" s="4" customFormat="1" x14ac:dyDescent="0.3">
      <c r="A67" s="3"/>
      <c r="B67" s="3"/>
      <c r="C67" s="3"/>
      <c r="D67" s="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"/>
      <c r="Q67" s="3"/>
      <c r="R67" s="3"/>
      <c r="S67" s="3"/>
      <c r="T67" s="3"/>
      <c r="U67" s="3"/>
      <c r="V67" s="3"/>
      <c r="W67" s="3"/>
      <c r="X67" s="3"/>
    </row>
    <row r="68" spans="1:24" s="4" customFormat="1" x14ac:dyDescent="0.3">
      <c r="A68" s="3"/>
      <c r="B68" s="3"/>
      <c r="C68" s="3"/>
      <c r="D68" s="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"/>
      <c r="Q68" s="3"/>
      <c r="R68" s="3"/>
      <c r="S68" s="3"/>
      <c r="T68" s="3"/>
      <c r="U68" s="3"/>
      <c r="V68" s="3"/>
      <c r="W68" s="3"/>
      <c r="X68" s="3"/>
    </row>
    <row r="69" spans="1:24" s="4" customFormat="1" x14ac:dyDescent="0.3">
      <c r="A69" s="3"/>
      <c r="B69" s="3"/>
      <c r="C69" s="3"/>
      <c r="D69" s="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"/>
      <c r="Q69" s="3"/>
      <c r="R69" s="3"/>
      <c r="S69" s="3"/>
      <c r="T69" s="3"/>
      <c r="U69" s="3"/>
      <c r="V69" s="3"/>
      <c r="W69" s="3"/>
      <c r="X69" s="3"/>
    </row>
    <row r="70" spans="1:24" s="4" customFormat="1" x14ac:dyDescent="0.3">
      <c r="A70" s="3"/>
      <c r="B70" s="3"/>
      <c r="C70" s="3"/>
      <c r="D70" s="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"/>
      <c r="Q70" s="3"/>
      <c r="R70" s="3"/>
      <c r="S70" s="3"/>
      <c r="T70" s="3"/>
      <c r="U70" s="3"/>
      <c r="V70" s="3"/>
      <c r="W70" s="3"/>
      <c r="X70" s="3"/>
    </row>
    <row r="71" spans="1:24" s="4" customFormat="1" x14ac:dyDescent="0.3">
      <c r="A71" s="3"/>
      <c r="B71" s="3"/>
      <c r="C71" s="3"/>
      <c r="D71" s="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"/>
      <c r="Q71" s="3"/>
      <c r="R71" s="3"/>
      <c r="S71" s="3"/>
      <c r="T71" s="3"/>
      <c r="U71" s="3"/>
      <c r="V71" s="3"/>
      <c r="W71" s="3"/>
      <c r="X71" s="3"/>
    </row>
    <row r="72" spans="1:24" s="4" customFormat="1" x14ac:dyDescent="0.3">
      <c r="A72" s="3"/>
      <c r="B72" s="3"/>
      <c r="C72" s="3"/>
      <c r="D72" s="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"/>
      <c r="Q72" s="3"/>
      <c r="R72" s="3"/>
      <c r="S72" s="3"/>
      <c r="T72" s="3"/>
      <c r="U72" s="3"/>
      <c r="V72" s="3"/>
      <c r="W72" s="3"/>
      <c r="X72" s="3"/>
    </row>
    <row r="73" spans="1:24" s="4" customFormat="1" x14ac:dyDescent="0.3">
      <c r="A73" s="3"/>
      <c r="B73" s="3"/>
      <c r="C73" s="3"/>
      <c r="D73" s="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"/>
      <c r="Q73" s="3"/>
      <c r="R73" s="3"/>
      <c r="S73" s="3"/>
      <c r="T73" s="3"/>
      <c r="U73" s="3"/>
      <c r="V73" s="3"/>
      <c r="W73" s="3"/>
      <c r="X73" s="3"/>
    </row>
    <row r="74" spans="1:24" s="4" customFormat="1" x14ac:dyDescent="0.3">
      <c r="A74" s="3"/>
      <c r="B74" s="3"/>
      <c r="C74" s="3"/>
      <c r="D74" s="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"/>
      <c r="Q74" s="3"/>
      <c r="R74" s="3"/>
      <c r="S74" s="3"/>
      <c r="T74" s="3"/>
      <c r="U74" s="3"/>
      <c r="V74" s="3"/>
      <c r="W74" s="3"/>
      <c r="X74" s="3"/>
    </row>
    <row r="75" spans="1:24" s="4" customFormat="1" x14ac:dyDescent="0.3">
      <c r="A75" s="3"/>
      <c r="B75" s="3"/>
      <c r="C75" s="3"/>
      <c r="D75" s="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"/>
      <c r="Q75" s="3"/>
      <c r="R75" s="3"/>
      <c r="S75" s="3"/>
      <c r="T75" s="3"/>
      <c r="U75" s="3"/>
      <c r="V75" s="3"/>
      <c r="W75" s="3"/>
      <c r="X75" s="3"/>
    </row>
    <row r="76" spans="1:24" s="4" customFormat="1" x14ac:dyDescent="0.3">
      <c r="A76" s="3"/>
      <c r="B76" s="3"/>
      <c r="C76" s="3"/>
      <c r="D76" s="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"/>
      <c r="Q76" s="3"/>
      <c r="R76" s="3"/>
      <c r="S76" s="3"/>
      <c r="T76" s="3"/>
      <c r="U76" s="3"/>
      <c r="V76" s="3"/>
      <c r="W76" s="3"/>
      <c r="X76" s="3"/>
    </row>
    <row r="77" spans="1:24" s="4" customFormat="1" x14ac:dyDescent="0.3">
      <c r="A77" s="3"/>
      <c r="B77" s="3"/>
      <c r="C77" s="3"/>
      <c r="D77" s="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"/>
      <c r="Q77" s="3"/>
      <c r="R77" s="3"/>
      <c r="S77" s="3"/>
      <c r="T77" s="3"/>
      <c r="U77" s="3"/>
      <c r="V77" s="3"/>
      <c r="W77" s="3"/>
      <c r="X77" s="3"/>
    </row>
    <row r="78" spans="1:24" s="4" customFormat="1" x14ac:dyDescent="0.3">
      <c r="A78" s="3"/>
      <c r="B78" s="3"/>
      <c r="C78" s="3"/>
      <c r="D78" s="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"/>
      <c r="Q78" s="3"/>
      <c r="R78" s="3"/>
      <c r="S78" s="3"/>
      <c r="T78" s="3"/>
      <c r="U78" s="3"/>
      <c r="V78" s="3"/>
      <c r="W78" s="3"/>
      <c r="X78" s="3"/>
    </row>
    <row r="79" spans="1:24" s="4" customFormat="1" x14ac:dyDescent="0.3">
      <c r="A79" s="3"/>
      <c r="B79" s="3"/>
      <c r="C79" s="3"/>
      <c r="D79" s="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"/>
      <c r="Q79" s="3"/>
      <c r="R79" s="3"/>
      <c r="S79" s="3"/>
      <c r="T79" s="3"/>
      <c r="U79" s="3"/>
      <c r="V79" s="3"/>
      <c r="W79" s="3"/>
      <c r="X79" s="3"/>
    </row>
    <row r="80" spans="1:24" s="4" customFormat="1" x14ac:dyDescent="0.3">
      <c r="A80" s="3"/>
      <c r="B80" s="3"/>
      <c r="C80" s="3"/>
      <c r="D80" s="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"/>
      <c r="Q80" s="3"/>
      <c r="R80" s="3"/>
      <c r="S80" s="3"/>
      <c r="T80" s="3"/>
      <c r="U80" s="3"/>
      <c r="V80" s="3"/>
      <c r="W80" s="3"/>
      <c r="X80" s="3"/>
    </row>
    <row r="81" spans="1:24" s="4" customFormat="1" x14ac:dyDescent="0.3">
      <c r="A81" s="3"/>
      <c r="B81" s="3"/>
      <c r="C81" s="3"/>
      <c r="D81" s="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"/>
      <c r="Q81" s="3"/>
      <c r="R81" s="3"/>
      <c r="S81" s="3"/>
      <c r="T81" s="3"/>
      <c r="U81" s="3"/>
      <c r="V81" s="3"/>
      <c r="W81" s="3"/>
      <c r="X81" s="3"/>
    </row>
    <row r="82" spans="1:24" s="4" customFormat="1" x14ac:dyDescent="0.3">
      <c r="A82" s="3"/>
      <c r="B82" s="3"/>
      <c r="C82" s="3"/>
      <c r="D82" s="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3">
      <c r="A83" s="3"/>
      <c r="B83" s="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24" x14ac:dyDescent="0.3">
      <c r="A84" s="3"/>
      <c r="B84" s="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24" x14ac:dyDescent="0.3">
      <c r="A85" s="3"/>
      <c r="B85" s="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1:24" x14ac:dyDescent="0.3">
      <c r="A86" s="3"/>
      <c r="B86" s="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24" x14ac:dyDescent="0.3">
      <c r="A87" s="3"/>
      <c r="B87" s="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1:24" x14ac:dyDescent="0.3">
      <c r="A88" s="3"/>
      <c r="B88" s="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24" x14ac:dyDescent="0.3">
      <c r="A89" s="3"/>
      <c r="B89" s="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24" x14ac:dyDescent="0.3">
      <c r="A90" s="3"/>
      <c r="B90" s="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24" x14ac:dyDescent="0.3">
      <c r="A91" s="3"/>
      <c r="B91" s="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24" x14ac:dyDescent="0.3">
      <c r="A92" s="3"/>
      <c r="B92" s="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24" x14ac:dyDescent="0.3">
      <c r="A93" s="3"/>
      <c r="B93" s="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24" x14ac:dyDescent="0.3">
      <c r="A94" s="3"/>
      <c r="B94" s="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24" x14ac:dyDescent="0.3">
      <c r="A95" s="3"/>
      <c r="B95" s="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24" x14ac:dyDescent="0.3">
      <c r="A96" s="3"/>
      <c r="B96" s="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 x14ac:dyDescent="0.3">
      <c r="A97" s="3"/>
      <c r="B97" s="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 x14ac:dyDescent="0.3">
      <c r="A98" s="3"/>
      <c r="B98" s="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 x14ac:dyDescent="0.3">
      <c r="A99" s="3"/>
      <c r="B99" s="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x14ac:dyDescent="0.3">
      <c r="A100" s="3"/>
      <c r="B100" s="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x14ac:dyDescent="0.3">
      <c r="A101" s="3"/>
      <c r="B101" s="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x14ac:dyDescent="0.3">
      <c r="A102" s="3"/>
      <c r="B102" s="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x14ac:dyDescent="0.3">
      <c r="A103" s="3"/>
      <c r="B103" s="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x14ac:dyDescent="0.3">
      <c r="A104" s="3"/>
      <c r="B104" s="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x14ac:dyDescent="0.3">
      <c r="A105" s="3"/>
      <c r="B105" s="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3">
      <c r="A106" s="3"/>
      <c r="B106" s="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x14ac:dyDescent="0.3">
      <c r="A107" s="3"/>
      <c r="B107" s="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x14ac:dyDescent="0.3">
      <c r="A108" s="3"/>
      <c r="B108" s="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x14ac:dyDescent="0.3">
      <c r="A109" s="3"/>
      <c r="B109" s="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x14ac:dyDescent="0.3">
      <c r="A110" s="3"/>
      <c r="B110" s="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x14ac:dyDescent="0.3">
      <c r="A111" s="3"/>
      <c r="B111" s="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x14ac:dyDescent="0.3">
      <c r="A112" s="3"/>
      <c r="B112" s="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x14ac:dyDescent="0.3">
      <c r="A113" s="3"/>
      <c r="B113" s="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x14ac:dyDescent="0.3">
      <c r="A114" s="3"/>
      <c r="B114" s="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x14ac:dyDescent="0.3">
      <c r="A115" s="3"/>
      <c r="B115" s="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x14ac:dyDescent="0.3">
      <c r="A116" s="3"/>
      <c r="B116" s="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x14ac:dyDescent="0.3">
      <c r="A117" s="3"/>
      <c r="B117" s="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x14ac:dyDescent="0.3">
      <c r="A118" s="3"/>
      <c r="B118" s="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x14ac:dyDescent="0.3">
      <c r="A119" s="3"/>
      <c r="B119" s="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x14ac:dyDescent="0.3">
      <c r="A120" s="3"/>
      <c r="B120" s="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x14ac:dyDescent="0.3">
      <c r="A121" s="3"/>
      <c r="B121" s="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x14ac:dyDescent="0.3">
      <c r="A122" s="3"/>
      <c r="B122" s="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x14ac:dyDescent="0.3">
      <c r="A123" s="3"/>
      <c r="B123" s="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x14ac:dyDescent="0.3">
      <c r="A124" s="3"/>
      <c r="B124" s="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x14ac:dyDescent="0.3">
      <c r="A125" s="3"/>
      <c r="B125" s="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x14ac:dyDescent="0.3">
      <c r="A126" s="3"/>
      <c r="B126" s="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x14ac:dyDescent="0.3">
      <c r="A127" s="3"/>
      <c r="B127" s="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x14ac:dyDescent="0.3">
      <c r="A128" s="3"/>
      <c r="B128" s="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x14ac:dyDescent="0.3">
      <c r="A129" s="3"/>
      <c r="B129" s="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x14ac:dyDescent="0.3">
      <c r="A130" s="3"/>
      <c r="B130" s="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x14ac:dyDescent="0.3">
      <c r="A131" s="3"/>
      <c r="B131" s="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x14ac:dyDescent="0.3">
      <c r="A132" s="3"/>
      <c r="B132" s="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x14ac:dyDescent="0.3">
      <c r="A133" s="3"/>
      <c r="B133" s="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x14ac:dyDescent="0.3">
      <c r="A134" s="3"/>
      <c r="B134" s="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x14ac:dyDescent="0.3">
      <c r="A135" s="3"/>
      <c r="B135" s="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x14ac:dyDescent="0.3">
      <c r="A136" s="3"/>
      <c r="B136" s="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x14ac:dyDescent="0.3">
      <c r="A137" s="3"/>
      <c r="B137" s="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x14ac:dyDescent="0.3">
      <c r="A138" s="3"/>
      <c r="B138" s="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x14ac:dyDescent="0.3">
      <c r="A139" s="3"/>
      <c r="B139" s="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x14ac:dyDescent="0.3">
      <c r="A140" s="3"/>
      <c r="B140" s="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x14ac:dyDescent="0.3">
      <c r="A141" s="3"/>
      <c r="B141" s="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x14ac:dyDescent="0.3">
      <c r="A142" s="3"/>
      <c r="B142" s="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x14ac:dyDescent="0.3">
      <c r="A143" s="3"/>
      <c r="B143" s="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x14ac:dyDescent="0.3">
      <c r="A144" s="3"/>
      <c r="B144" s="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x14ac:dyDescent="0.3">
      <c r="A145" s="3"/>
      <c r="B145" s="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x14ac:dyDescent="0.3">
      <c r="A146" s="3"/>
      <c r="B146" s="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x14ac:dyDescent="0.3">
      <c r="A147" s="3"/>
      <c r="B147" s="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x14ac:dyDescent="0.3">
      <c r="A148" s="3"/>
      <c r="B148" s="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x14ac:dyDescent="0.3">
      <c r="A149" s="3"/>
      <c r="B149" s="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x14ac:dyDescent="0.3">
      <c r="A150" s="3"/>
      <c r="B150" s="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x14ac:dyDescent="0.3">
      <c r="A151" s="3"/>
      <c r="B151" s="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x14ac:dyDescent="0.3">
      <c r="A152" s="3"/>
      <c r="B152" s="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x14ac:dyDescent="0.3">
      <c r="A153" s="3"/>
      <c r="B153" s="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x14ac:dyDescent="0.3">
      <c r="A154" s="3"/>
      <c r="B154" s="3"/>
    </row>
    <row r="155" spans="1:15" x14ac:dyDescent="0.3">
      <c r="A155" s="3"/>
      <c r="B155" s="3"/>
    </row>
    <row r="156" spans="1:15" x14ac:dyDescent="0.3">
      <c r="A156" s="3"/>
      <c r="B156" s="3"/>
    </row>
    <row r="157" spans="1:15" x14ac:dyDescent="0.3">
      <c r="A157" s="3"/>
      <c r="B157" s="3"/>
    </row>
    <row r="158" spans="1:15" x14ac:dyDescent="0.3">
      <c r="A158" s="3"/>
      <c r="B158" s="3"/>
    </row>
    <row r="159" spans="1:15" x14ac:dyDescent="0.3">
      <c r="A159" s="3"/>
      <c r="B159" s="3"/>
    </row>
    <row r="160" spans="1:15" x14ac:dyDescent="0.3">
      <c r="A160" s="3"/>
      <c r="B160" s="3"/>
    </row>
    <row r="161" spans="1:2" x14ac:dyDescent="0.3">
      <c r="A161" s="3"/>
      <c r="B161" s="3"/>
    </row>
    <row r="162" spans="1:2" x14ac:dyDescent="0.3">
      <c r="A162" s="3"/>
      <c r="B162" s="3"/>
    </row>
    <row r="163" spans="1:2" x14ac:dyDescent="0.3">
      <c r="A163" s="3"/>
      <c r="B163" s="3"/>
    </row>
    <row r="164" spans="1:2" x14ac:dyDescent="0.3">
      <c r="A164" s="3"/>
      <c r="B164" s="3"/>
    </row>
    <row r="165" spans="1:2" x14ac:dyDescent="0.3">
      <c r="A165" s="3"/>
      <c r="B165" s="3"/>
    </row>
    <row r="166" spans="1:2" x14ac:dyDescent="0.3">
      <c r="A166" s="3"/>
      <c r="B166" s="3"/>
    </row>
    <row r="167" spans="1:2" x14ac:dyDescent="0.3">
      <c r="A167" s="3"/>
      <c r="B167" s="3"/>
    </row>
    <row r="168" spans="1:2" x14ac:dyDescent="0.3">
      <c r="A168" s="3"/>
      <c r="B168" s="3"/>
    </row>
    <row r="169" spans="1:2" x14ac:dyDescent="0.3">
      <c r="A169" s="3"/>
      <c r="B169" s="3"/>
    </row>
    <row r="170" spans="1:2" x14ac:dyDescent="0.3">
      <c r="A170" s="3"/>
      <c r="B170" s="3"/>
    </row>
  </sheetData>
  <mergeCells count="2">
    <mergeCell ref="B15:C15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 Yadav</dc:creator>
  <cp:lastModifiedBy>akhilesh Yadav</cp:lastModifiedBy>
  <dcterms:created xsi:type="dcterms:W3CDTF">2023-11-24T06:14:49Z</dcterms:created>
  <dcterms:modified xsi:type="dcterms:W3CDTF">2023-11-24T08:03:14Z</dcterms:modified>
</cp:coreProperties>
</file>