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ARVIND SUKHLAL HINGAD - Union\"/>
    </mc:Choice>
  </mc:AlternateContent>
  <xr:revisionPtr revIDLastSave="0" documentId="13_ncr:1_{BF99A6FF-54FC-4CBC-AEA4-E27EC103B35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38" i="14" l="1"/>
  <c r="I37" i="14"/>
  <c r="W27" i="4" l="1"/>
  <c r="Q10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Q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H13" i="4" l="1"/>
  <c r="H12" i="4"/>
  <c r="F4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<sst xmlns="http://schemas.openxmlformats.org/spreadsheetml/2006/main" count="51" uniqueCount="45">
  <si>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</si>
  <si>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</si>
  <si>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</si>
  <si>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</si>
  <si>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</si>
  <si>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</si>
  <si>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</si>
  <si>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</si>
  <si>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</si>
  <si>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</si>
  <si>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</si>
  <si>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</si>
  <si>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</si>
  <si>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</si>
  <si>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</si>
  <si>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</si>
  <si>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</si>
  <si>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</si>
  <si>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</si>
  <si>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</si>
  <si>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</si>
  <si>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</si>
  <si>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</si>
  <si>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</si>
  <si>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</si>
  <si>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</si>
  <si>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</si>
  <si>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</si>
  <si>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</si>
  <si>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</si>
  <si>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</si>
  <si>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</si>
  <si>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</si>
  <si>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</si>
  <si>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</si>
  <si>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</si>
  <si>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</si>
  <si>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</si>
  <si>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Same Bldg</t>
  </si>
  <si>
    <t>As per OC</t>
  </si>
  <si>
    <t>rate on CA</t>
  </si>
  <si>
    <t>CA</t>
  </si>
  <si>
    <t>Near Bldg</t>
  </si>
  <si>
    <t>Union Bank Of India ( Vartak Nagar Branch ) - ARVIND SUKHLAL HINGAD</t>
  </si>
  <si>
    <t>Value discuss with Umang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</si>
</sst>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35</xdr:row>
      <xdr:rowOff>58025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6EFA96-C05F-4EBF-82A6-F79363293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6268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0</xdr:rowOff>
    </xdr:from>
    <xdr:to>
      <xdr:col>25</xdr:col>
      <xdr:colOff>373572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D3251D-7139-4CDC-80E5-3AD3A0E12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0"/>
          <a:ext cx="15023022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469258</xdr:colOff>
      <xdr:row>34</xdr:row>
      <xdr:rowOff>162692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18B5B-C25A-4BCB-829F-2DFDB4884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47658" cy="54966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507363</xdr:colOff>
      <xdr:row>30</xdr:row>
      <xdr:rowOff>29350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E06F1-AF89-43CD-B3ED-139080976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85763" cy="5553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564521</xdr:colOff>
      <xdr:row>31</xdr:row>
      <xdr:rowOff>115067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EFC6D6-F883-4B4D-BD0F-1D61B76CF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2921" cy="54966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469258</xdr:colOff>
      <xdr:row>53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233AA-84F5-4DB5-BAA4-FD88BE90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47658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0</xdr:row>
      <xdr:rowOff>12295</xdr:rowOff>
    </xdr:from>
    <xdr:to>
      <xdr:col>34</xdr:col>
      <xdr:colOff>116842</xdr:colOff>
      <xdr:row>42</xdr:row>
      <xdr:rowOff>125047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FA8AAD-41CE-48DF-B5CF-356CBB834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12295"/>
          <a:ext cx="16880842" cy="81137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78678</xdr:colOff>
      <xdr:row>41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9782F-18CD-48B0-9209-D9ED794E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57078" cy="77830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88204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FA998A-8B3F-4B22-9B2E-7C3BDED76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66604" cy="8564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240200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E9576A-CB8D-4AB4-B7E2-A61EBA6B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70600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zoomScaleNormal="100" workbookViewId="0">
      <selection activeCell="Q18" sqref="Q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20" x14ac:dyDescent="0.25">
      <c r="A3" s="4">
        <f t="shared" ref="A3:A8" si="0">N3</f>
        <v>0</v>
      </c>
      <c r="B3" s="4">
        <f t="shared" ref="B3:B8" si="1">Q3</f>
        <v>114</v>
      </c>
      <c r="C3" s="4">
        <f>B3*1.2</f>
        <v>136.79999999999998</v>
      </c>
      <c r="D3" s="4">
        <f t="shared" ref="D3:D8" si="2">C3*1.2</f>
        <v>164.15999999999997</v>
      </c>
      <c r="E3" s="5">
        <f t="shared" ref="E3:E8" si="3">R3</f>
        <v>2500000</v>
      </c>
      <c r="F3" s="10">
        <f t="shared" ref="F3:F8" si="4">ROUND((E3/B3),0)</f>
        <v>21930</v>
      </c>
      <c r="G3" s="10">
        <f t="shared" ref="G3:G8" si="5">ROUND((E3/C3),0)</f>
        <v>18275</v>
      </c>
      <c r="H3" s="10">
        <f t="shared" ref="H3:H8" si="6">ROUND((E3/D3),0)</f>
        <v>15229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114</v>
      </c>
      <c r="R3" s="2">
        <v>2500000</v>
      </c>
      <c r="S3" s="8"/>
      <c r="T3" s="8"/>
    </row>
    <row r="4" spans="1:20" s="44" customFormat="1" x14ac:dyDescent="0.25">
      <c r="A4" s="45">
        <f t="shared" si="0"/>
        <v>0</v>
      </c>
      <c r="B4" s="45">
        <f t="shared" si="1"/>
        <v>345</v>
      </c>
      <c r="C4" s="45">
        <f t="shared" ref="C4:C8" si="9">B4*1.2</f>
        <v>414</v>
      </c>
      <c r="D4" s="45">
        <f t="shared" si="2"/>
        <v>496.79999999999995</v>
      </c>
      <c r="E4" s="46">
        <f t="shared" si="3"/>
        <v>10500000</v>
      </c>
      <c r="F4" s="45">
        <f t="shared" si="4"/>
        <v>30435</v>
      </c>
      <c r="G4" s="45">
        <f t="shared" si="5"/>
        <v>25362</v>
      </c>
      <c r="H4" s="45">
        <f t="shared" si="6"/>
        <v>21135</v>
      </c>
      <c r="I4" s="45" t="e">
        <f>#REF!</f>
        <v>#REF!</v>
      </c>
      <c r="J4" s="45" t="str">
        <f t="shared" si="7"/>
        <v>Same Bldg</v>
      </c>
      <c r="O4" s="44">
        <v>0</v>
      </c>
      <c r="P4" s="44">
        <f t="shared" si="8"/>
        <v>0</v>
      </c>
      <c r="Q4" s="44">
        <v>345</v>
      </c>
      <c r="R4" s="47">
        <v>10500000</v>
      </c>
      <c r="S4" s="44" t="s">
        <v>38</v>
      </c>
    </row>
    <row r="5" spans="1:20" x14ac:dyDescent="0.25">
      <c r="A5" s="4">
        <f t="shared" si="0"/>
        <v>0</v>
      </c>
      <c r="B5" s="4">
        <f t="shared" si="1"/>
        <v>188</v>
      </c>
      <c r="C5" s="4">
        <f t="shared" si="9"/>
        <v>225.6</v>
      </c>
      <c r="D5" s="4">
        <f t="shared" si="2"/>
        <v>270.71999999999997</v>
      </c>
      <c r="E5" s="5">
        <f t="shared" si="3"/>
        <v>4484454</v>
      </c>
      <c r="F5" s="10">
        <f t="shared" si="4"/>
        <v>23853</v>
      </c>
      <c r="G5" s="10">
        <f t="shared" si="5"/>
        <v>19878</v>
      </c>
      <c r="H5" s="10">
        <f t="shared" si="6"/>
        <v>16565</v>
      </c>
      <c r="I5" s="4" t="e">
        <f>#REF!</f>
        <v>#REF!</v>
      </c>
      <c r="J5" s="4" t="str">
        <f t="shared" si="7"/>
        <v>Near Bldg</v>
      </c>
      <c r="O5">
        <v>0</v>
      </c>
      <c r="P5">
        <f t="shared" si="8"/>
        <v>0</v>
      </c>
      <c r="Q5">
        <v>188</v>
      </c>
      <c r="R5" s="2">
        <v>4484454</v>
      </c>
      <c r="S5" s="8" t="s">
        <v>42</v>
      </c>
      <c r="T5" s="8"/>
    </row>
    <row r="6" spans="1:20" x14ac:dyDescent="0.25">
      <c r="A6" s="4">
        <f t="shared" si="0"/>
        <v>0</v>
      </c>
      <c r="B6" s="4">
        <f t="shared" si="1"/>
        <v>101</v>
      </c>
      <c r="C6" s="4">
        <f t="shared" si="9"/>
        <v>121.19999999999999</v>
      </c>
      <c r="D6" s="4">
        <f t="shared" si="2"/>
        <v>145.43999999999997</v>
      </c>
      <c r="E6" s="5">
        <f t="shared" si="3"/>
        <v>4000000</v>
      </c>
      <c r="F6" s="10">
        <f t="shared" si="4"/>
        <v>39604</v>
      </c>
      <c r="G6" s="10">
        <f t="shared" si="5"/>
        <v>33003</v>
      </c>
      <c r="H6" s="10">
        <f t="shared" si="6"/>
        <v>27503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101</v>
      </c>
      <c r="R6" s="2">
        <v>4000000</v>
      </c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</row>
    <row r="9" spans="1:20" ht="36.75" customHeight="1" x14ac:dyDescent="0.25">
      <c r="A9" s="41" t="s">
        <v>37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</row>
    <row r="10" spans="1:20" x14ac:dyDescent="0.25">
      <c r="A10" s="4">
        <f t="shared" ref="A10:A19" si="21">N10</f>
        <v>0</v>
      </c>
      <c r="B10" s="4">
        <f t="shared" ref="B10:B19" si="22">Q10</f>
        <v>143.33333333333334</v>
      </c>
      <c r="C10" s="4">
        <f>B10*1.2</f>
        <v>172</v>
      </c>
      <c r="D10" s="4">
        <f t="shared" ref="D10:D19" si="23">C10*1.2</f>
        <v>206.4</v>
      </c>
      <c r="E10" s="5">
        <f t="shared" ref="E10:E19" si="24">R10</f>
        <v>12000000</v>
      </c>
      <c r="F10" s="10">
        <f t="shared" ref="F10:F19" si="25">ROUND((E10/B10),0)</f>
        <v>83721</v>
      </c>
      <c r="G10" s="10">
        <f t="shared" ref="G10:G19" si="26">ROUND((E10/C10),0)</f>
        <v>69767</v>
      </c>
      <c r="H10" s="10">
        <f t="shared" ref="H10:H19" si="27">ROUND((E10/D10),0)</f>
        <v>58140</v>
      </c>
      <c r="I10" s="4" t="e">
        <f>#REF!</f>
        <v>#REF!</v>
      </c>
      <c r="J10" s="4">
        <f t="shared" ref="J10:J19" si="28">S10</f>
        <v>0</v>
      </c>
      <c r="O10">
        <v>0</v>
      </c>
      <c r="P10">
        <v>172</v>
      </c>
      <c r="Q10">
        <f t="shared" ref="P10:Q19" si="29">P10/1.2</f>
        <v>143.33333333333334</v>
      </c>
      <c r="R10" s="2">
        <v>12000000</v>
      </c>
    </row>
    <row r="11" spans="1:20" x14ac:dyDescent="0.25">
      <c r="A11" s="4">
        <f t="shared" si="21"/>
        <v>0</v>
      </c>
      <c r="B11" s="4">
        <f t="shared" si="22"/>
        <v>208.33333333333334</v>
      </c>
      <c r="C11" s="4">
        <f t="shared" ref="C11:C19" si="30">B11*1.2</f>
        <v>250</v>
      </c>
      <c r="D11" s="4">
        <f t="shared" si="23"/>
        <v>300</v>
      </c>
      <c r="E11" s="5">
        <f t="shared" si="24"/>
        <v>14000000</v>
      </c>
      <c r="F11" s="10">
        <f t="shared" si="25"/>
        <v>67200</v>
      </c>
      <c r="G11" s="10">
        <f t="shared" si="26"/>
        <v>56000</v>
      </c>
      <c r="H11" s="10">
        <f t="shared" si="27"/>
        <v>46667</v>
      </c>
      <c r="I11" s="4" t="e">
        <f>#REF!</f>
        <v>#REF!</v>
      </c>
      <c r="J11" s="4">
        <f t="shared" si="28"/>
        <v>0</v>
      </c>
      <c r="O11">
        <v>0</v>
      </c>
      <c r="P11">
        <v>250</v>
      </c>
      <c r="Q11">
        <f t="shared" si="29"/>
        <v>208.33333333333334</v>
      </c>
      <c r="R11" s="2">
        <v>14000000</v>
      </c>
    </row>
    <row r="12" spans="1:20" x14ac:dyDescent="0.25">
      <c r="A12" s="4">
        <f t="shared" si="21"/>
        <v>0</v>
      </c>
      <c r="B12" s="4">
        <f t="shared" si="22"/>
        <v>266.66666666666669</v>
      </c>
      <c r="C12" s="4">
        <f t="shared" si="30"/>
        <v>320</v>
      </c>
      <c r="D12" s="4">
        <f t="shared" si="23"/>
        <v>384</v>
      </c>
      <c r="E12" s="5">
        <f t="shared" si="24"/>
        <v>9500000</v>
      </c>
      <c r="F12" s="10">
        <f t="shared" si="25"/>
        <v>35625</v>
      </c>
      <c r="G12" s="10">
        <f t="shared" si="26"/>
        <v>29688</v>
      </c>
      <c r="H12" s="10">
        <f t="shared" si="27"/>
        <v>24740</v>
      </c>
      <c r="I12" s="4" t="e">
        <f>#REF!</f>
        <v>#REF!</v>
      </c>
      <c r="J12" s="4">
        <f t="shared" si="28"/>
        <v>0</v>
      </c>
      <c r="O12">
        <v>0</v>
      </c>
      <c r="P12">
        <v>320</v>
      </c>
      <c r="Q12">
        <f t="shared" si="29"/>
        <v>266.66666666666669</v>
      </c>
      <c r="R12" s="2">
        <v>9500000</v>
      </c>
    </row>
    <row r="13" spans="1:20" s="44" customFormat="1" x14ac:dyDescent="0.25">
      <c r="A13" s="45">
        <f t="shared" si="21"/>
        <v>0</v>
      </c>
      <c r="B13" s="45">
        <f t="shared" si="22"/>
        <v>250</v>
      </c>
      <c r="C13" s="45">
        <f t="shared" si="30"/>
        <v>300</v>
      </c>
      <c r="D13" s="45">
        <f t="shared" si="23"/>
        <v>360</v>
      </c>
      <c r="E13" s="46">
        <f t="shared" si="24"/>
        <v>15000000</v>
      </c>
      <c r="F13" s="45">
        <f t="shared" si="25"/>
        <v>60000</v>
      </c>
      <c r="G13" s="45">
        <f t="shared" si="26"/>
        <v>50000</v>
      </c>
      <c r="H13" s="45">
        <f t="shared" si="27"/>
        <v>41667</v>
      </c>
      <c r="I13" s="45" t="e">
        <f>#REF!</f>
        <v>#REF!</v>
      </c>
      <c r="J13" s="45">
        <f t="shared" si="28"/>
        <v>0</v>
      </c>
      <c r="O13" s="44">
        <v>0</v>
      </c>
      <c r="P13" s="44">
        <f t="shared" si="29"/>
        <v>0</v>
      </c>
      <c r="Q13" s="44">
        <v>250</v>
      </c>
      <c r="R13" s="47">
        <v>15000000</v>
      </c>
    </row>
    <row r="14" spans="1:20" x14ac:dyDescent="0.25">
      <c r="A14" s="4">
        <f t="shared" si="21"/>
        <v>0</v>
      </c>
      <c r="B14" s="4">
        <f t="shared" si="22"/>
        <v>160</v>
      </c>
      <c r="C14" s="4">
        <f t="shared" si="30"/>
        <v>192</v>
      </c>
      <c r="D14" s="4">
        <f t="shared" si="23"/>
        <v>230.39999999999998</v>
      </c>
      <c r="E14" s="5">
        <f t="shared" si="24"/>
        <v>8000000</v>
      </c>
      <c r="F14" s="10">
        <f t="shared" si="25"/>
        <v>50000</v>
      </c>
      <c r="G14" s="10">
        <f t="shared" si="26"/>
        <v>41667</v>
      </c>
      <c r="H14" s="10">
        <f t="shared" si="27"/>
        <v>34722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160</v>
      </c>
      <c r="R14" s="2">
        <v>8000000</v>
      </c>
    </row>
    <row r="15" spans="1:20" s="44" customFormat="1" x14ac:dyDescent="0.25">
      <c r="A15" s="45">
        <f t="shared" si="21"/>
        <v>0</v>
      </c>
      <c r="B15" s="45">
        <f t="shared" si="22"/>
        <v>194</v>
      </c>
      <c r="C15" s="45">
        <f t="shared" si="30"/>
        <v>232.79999999999998</v>
      </c>
      <c r="D15" s="45">
        <f t="shared" si="23"/>
        <v>279.35999999999996</v>
      </c>
      <c r="E15" s="46">
        <f t="shared" si="24"/>
        <v>11000000</v>
      </c>
      <c r="F15" s="45">
        <f t="shared" si="25"/>
        <v>56701</v>
      </c>
      <c r="G15" s="45">
        <f t="shared" si="26"/>
        <v>47251</v>
      </c>
      <c r="H15" s="45">
        <f t="shared" si="27"/>
        <v>39376</v>
      </c>
      <c r="I15" s="45" t="e">
        <f>#REF!</f>
        <v>#REF!</v>
      </c>
      <c r="J15" s="45">
        <f t="shared" si="28"/>
        <v>0</v>
      </c>
      <c r="O15" s="44">
        <v>0</v>
      </c>
      <c r="P15" s="44">
        <f t="shared" si="29"/>
        <v>0</v>
      </c>
      <c r="Q15" s="44">
        <v>194</v>
      </c>
      <c r="R15" s="47">
        <v>11000000</v>
      </c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5.75" x14ac:dyDescent="0.25">
      <c r="F20"/>
      <c r="U20" s="18" t="s">
        <v>13</v>
      </c>
      <c r="V20" s="19"/>
      <c r="W20" s="20">
        <v>55000</v>
      </c>
      <c r="X20" s="21" t="s">
        <v>40</v>
      </c>
    </row>
    <row r="21" spans="1:25" ht="38.25" customHeight="1" x14ac:dyDescent="0.25">
      <c r="F21"/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F22"/>
      <c r="S22" s="11"/>
      <c r="T22" s="11"/>
      <c r="U22" s="18" t="s">
        <v>15</v>
      </c>
      <c r="V22" s="19"/>
      <c r="W22" s="20">
        <f>W20-W21</f>
        <v>52500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8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52</v>
      </c>
      <c r="X25" s="25">
        <v>2015</v>
      </c>
      <c r="Y25" t="s">
        <v>39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2" t="s">
        <v>43</v>
      </c>
      <c r="Q27" s="42"/>
      <c r="R27" s="42"/>
      <c r="S27" s="42"/>
      <c r="T27" s="43"/>
      <c r="U27" s="22" t="s">
        <v>20</v>
      </c>
      <c r="V27" s="24"/>
      <c r="W27" s="25">
        <f>90*W24/W26</f>
        <v>12</v>
      </c>
      <c r="X27" s="25"/>
    </row>
    <row r="28" spans="1:25" ht="15.75" x14ac:dyDescent="0.25">
      <c r="U28" s="18"/>
      <c r="V28" s="27"/>
      <c r="W28" s="28">
        <f>W27%</f>
        <v>0.12</v>
      </c>
      <c r="X28" s="28"/>
    </row>
    <row r="29" spans="1:25" ht="15.75" x14ac:dyDescent="0.25"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300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2200</v>
      </c>
      <c r="X30" s="23"/>
    </row>
    <row r="31" spans="1:25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52500</v>
      </c>
      <c r="X31" s="23"/>
    </row>
    <row r="32" spans="1:25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54700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41</v>
      </c>
      <c r="V35" s="31"/>
      <c r="W35" s="26">
        <v>443</v>
      </c>
      <c r="X35" s="25"/>
    </row>
    <row r="36" spans="15:24" ht="15.75" x14ac:dyDescent="0.25">
      <c r="P36" s="14" t="s">
        <v>30</v>
      </c>
      <c r="Q36" t="s">
        <v>44</v>
      </c>
      <c r="S36" s="11"/>
      <c r="T36" s="12"/>
      <c r="U36" s="18" t="s">
        <v>24</v>
      </c>
      <c r="V36" s="32"/>
      <c r="W36" s="33">
        <f>W33*W35+X37</f>
        <v>24232100</v>
      </c>
      <c r="X36" s="34"/>
    </row>
    <row r="37" spans="15:24" ht="15.75" x14ac:dyDescent="0.25">
      <c r="S37" s="12"/>
      <c r="T37" s="11"/>
      <c r="U37" s="18" t="s">
        <v>25</v>
      </c>
      <c r="V37" s="24"/>
      <c r="W37" s="35">
        <f>W36*0.9</f>
        <v>21808890</v>
      </c>
      <c r="X37" s="25"/>
    </row>
    <row r="38" spans="15:24" ht="15.75" x14ac:dyDescent="0.25">
      <c r="S38" s="11"/>
      <c r="T38" s="11"/>
      <c r="U38" s="18" t="s">
        <v>26</v>
      </c>
      <c r="V38" s="24"/>
      <c r="W38" s="35">
        <f>W36*0.8</f>
        <v>19385680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6"/>
      <c r="X39" s="25"/>
    </row>
    <row r="40" spans="15:24" ht="15.75" x14ac:dyDescent="0.25">
      <c r="U40" s="37" t="s">
        <v>27</v>
      </c>
      <c r="V40" s="38"/>
      <c r="W40" s="39">
        <f>W21*W35</f>
        <v>1107500</v>
      </c>
      <c r="X40" s="39"/>
    </row>
    <row r="41" spans="15:24" ht="15.75" x14ac:dyDescent="0.25">
      <c r="U41" s="18" t="s">
        <v>28</v>
      </c>
      <c r="V41" s="24"/>
      <c r="W41" s="36"/>
      <c r="X41" s="36"/>
    </row>
    <row r="42" spans="15:24" ht="15.75" x14ac:dyDescent="0.25">
      <c r="U42" s="40" t="s">
        <v>29</v>
      </c>
      <c r="V42" s="36"/>
      <c r="W42" s="35">
        <f>W36*0.025/12</f>
        <v>50483.541666666664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I37:I38"/>
  <sheetViews>
    <sheetView topLeftCell="A3" workbookViewId="0">
      <selection activeCell="I39" sqref="I39"/>
    </sheetView>
  </sheetViews>
  <sheetFormatPr defaultRowHeight="15" x14ac:dyDescent="0.25"/>
  <sheetData>
    <row r="37" spans="9:9" x14ac:dyDescent="0.25">
      <c r="I37">
        <f>10500000/32.06</f>
        <v>327510.91703056765</v>
      </c>
    </row>
    <row r="38" spans="9:9" x14ac:dyDescent="0.25">
      <c r="I38">
        <f>I37/10.764</f>
        <v>30426.506598900749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38" sqref="B3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2023-11-29T10:32:43Z</dcterms:modified>
</cp:coreProperties>
</file>