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Kundan Tiwari\"/>
    </mc:Choice>
  </mc:AlternateContent>
  <bookViews>
    <workbookView xWindow="0" yWindow="0" windowWidth="15360" windowHeight="7755"/>
  </bookViews>
  <sheets>
    <sheet name="Calculation" sheetId="1" r:id="rId1"/>
    <sheet name="Listing1" sheetId="6" r:id="rId2"/>
    <sheet name="MB" sheetId="8" r:id="rId3"/>
  </sheets>
  <calcPr calcId="152511"/>
</workbook>
</file>

<file path=xl/calcChain.xml><?xml version="1.0" encoding="utf-8"?>
<calcChain xmlns="http://schemas.openxmlformats.org/spreadsheetml/2006/main">
  <c r="E20" i="8" l="1"/>
  <c r="E22" i="8" s="1"/>
  <c r="F22" i="8" s="1"/>
  <c r="E19" i="8"/>
  <c r="E17" i="8"/>
  <c r="E16" i="8"/>
  <c r="E14" i="8"/>
  <c r="E15" i="8"/>
  <c r="E13" i="8"/>
  <c r="E11" i="8"/>
  <c r="E8" i="8"/>
  <c r="E9" i="8"/>
  <c r="E10" i="8"/>
  <c r="E7" i="8"/>
  <c r="G22" i="8" l="1"/>
  <c r="G23" i="8" s="1"/>
  <c r="F23" i="8"/>
  <c r="M15" i="8"/>
  <c r="M16" i="8" s="1"/>
  <c r="N16" i="8" s="1"/>
  <c r="N7" i="8"/>
  <c r="N9" i="8" s="1"/>
  <c r="D19" i="6"/>
  <c r="G28" i="6" l="1"/>
  <c r="F54" i="1" l="1"/>
  <c r="F53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6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<sst xmlns="http://schemas.openxmlformats.org/spreadsheetml/2006/main" count="44" uniqueCount="40">
  <si>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</si>
  <si>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</si>
  <si>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</si>
  <si>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</si>
  <si>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</si>
  <si>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</si>
  <si>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</si>
  <si>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</si>
  <si>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</si>
  <si>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</si>
  <si>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</si>
  <si>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</si>
  <si>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</si>
  <si>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</si>
  <si>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</si>
  <si>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</si>
  <si>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</si>
  <si>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</si>
  <si>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</si>
  <si>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</si>
  <si>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</si>
  <si>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</si>
  <si>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</si>
  <si>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</si>
  <si>
    <t xml:space="preserve">Carpet Area as per Building Plan </t>
  </si>
  <si>
    <t xml:space="preserve">Ground Floor </t>
  </si>
  <si>
    <t>Living Room</t>
  </si>
  <si>
    <t>L(M)</t>
  </si>
  <si>
    <t xml:space="preserve">Discription </t>
  </si>
  <si>
    <t>W(M)</t>
  </si>
  <si>
    <t>Area in  Sq.Mtr</t>
  </si>
  <si>
    <t xml:space="preserve">Kitchen </t>
  </si>
  <si>
    <t>Toilet</t>
  </si>
  <si>
    <t>Staircase+ Passage</t>
  </si>
  <si>
    <t xml:space="preserve">First Floor </t>
  </si>
  <si>
    <t>Bedroom-1</t>
  </si>
  <si>
    <t>Bedroom-2</t>
  </si>
  <si>
    <t>Passage</t>
  </si>
  <si>
    <t>Terrace Area</t>
  </si>
  <si>
    <t xml:space="preserve">Otta Area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</si>
</sst>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1" fontId="13" fillId="0" borderId="0" xfId="0" applyNumberFormat="1" applyFont="1"/>
    <xf numFmtId="0" fontId="13" fillId="0" borderId="0" xfId="0" applyFont="1"/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146903</xdr:colOff>
      <xdr:row>0</xdr:row>
      <xdr:rowOff>104774</xdr:rowOff>
    </xdr:from>
    <xdr:to>
      <xdr:col>7</xdr:col>
      <xdr:colOff>495298</xdr:colOff>
      <xdr:row>15</xdr:row>
      <xdr:rowOff>38099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903" y="104774"/>
          <a:ext cx="4615595" cy="27908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G36" activePane="bottomRight" state="frozen"/>
      <selection pane="topRight" activeCell="D1" sqref="D1"/>
      <selection pane="bottomLeft" activeCell="A6" sqref="A6"/>
      <selection pane="bottomRight" activeCell="H42" sqref="H42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90.26</v>
      </c>
      <c r="E2" s="4"/>
      <c r="F2" s="4"/>
      <c r="G2" s="23"/>
      <c r="H2" s="1"/>
    </row>
    <row r="3" spans="1:15" x14ac:dyDescent="0.3">
      <c r="B3" s="22" t="s">
        <v>10</v>
      </c>
      <c r="C3" s="25">
        <v>21500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1940590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75</v>
      </c>
      <c r="D7" s="35">
        <v>2023</v>
      </c>
      <c r="E7" s="35">
        <v>2023</v>
      </c>
      <c r="F7" s="35">
        <v>60</v>
      </c>
      <c r="G7" s="53">
        <v>25000</v>
      </c>
      <c r="H7" s="62">
        <v>0</v>
      </c>
      <c r="I7" s="63">
        <f>IF(H7&gt;=5,90*H7/F7,0)</f>
        <v>0</v>
      </c>
      <c r="J7" s="64">
        <f t="shared" ref="J7:J12" si="0">G7/100*I7</f>
        <v>0</v>
      </c>
      <c r="K7" s="64">
        <f>ROUND((G7-J7),0)</f>
        <v>25000</v>
      </c>
      <c r="L7" s="64">
        <f>ROUND((K7*C7),0)</f>
        <v>1875000</v>
      </c>
      <c r="M7" s="64">
        <f>ROUND((C7*G7),0)</f>
        <v>1875000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1875000</v>
      </c>
      <c r="M27" s="15">
        <f>SUM(M7:M26)</f>
        <v>1875000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1"/>
      <c r="F34" s="78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1940590</v>
      </c>
      <c r="D35" s="74"/>
      <c r="E35" s="17"/>
      <c r="F35" s="79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1875000</v>
      </c>
      <c r="D36" s="74"/>
      <c r="E36" s="17"/>
      <c r="F36" s="79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3815590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3624811</v>
      </c>
      <c r="D38" s="30"/>
      <c r="E38" s="80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3052472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3052472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3052472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1354687.5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M27*0.85</f>
        <v>1593750</v>
      </c>
      <c r="D46" s="73"/>
      <c r="E46" s="27"/>
      <c r="F46" s="37"/>
      <c r="G46" s="37"/>
      <c r="H46" s="67"/>
      <c r="I46" s="27"/>
      <c r="J46" s="77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/>
      <c r="K49" s="40"/>
      <c r="L49" s="37"/>
      <c r="M49" s="39"/>
      <c r="N49" s="37"/>
    </row>
    <row r="50" spans="5:14" x14ac:dyDescent="0.3">
      <c r="E50" s="77"/>
      <c r="F50" s="37"/>
      <c r="G50" s="37"/>
      <c r="H50" s="37"/>
      <c r="I50" s="27"/>
      <c r="J50" s="37"/>
      <c r="K50" s="40"/>
      <c r="L50" s="37"/>
      <c r="M50" s="39"/>
      <c r="N50" s="37"/>
    </row>
    <row r="51" spans="5:14" x14ac:dyDescent="0.3"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5:14" x14ac:dyDescent="0.3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>
        <v>2500</v>
      </c>
      <c r="F53" s="77">
        <f>E53*10.764</f>
        <v>26910</v>
      </c>
      <c r="G53" s="37"/>
      <c r="H53" s="37"/>
      <c r="I53" s="27"/>
      <c r="J53" s="37"/>
      <c r="K53" s="40"/>
      <c r="L53" s="37"/>
      <c r="M53" s="39"/>
      <c r="N53" s="37"/>
    </row>
    <row r="54" spans="5:14" x14ac:dyDescent="0.3">
      <c r="E54" s="27">
        <v>2600</v>
      </c>
      <c r="F54" s="77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G28"/>
  <sheetViews>
    <sheetView topLeftCell="A4" zoomScale="115" zoomScaleNormal="115" workbookViewId="0">
      <selection activeCell="G17" sqref="G17"/>
    </sheetView>
  </sheetViews>
  <sheetFormatPr defaultRowHeight="15" x14ac:dyDescent="0.25"/>
  <sheetData>
    <row r="17" spans="4:7" x14ac:dyDescent="0.25">
      <c r="D17">
        <v>6500000</v>
      </c>
    </row>
    <row r="18" spans="4:7" x14ac:dyDescent="0.25">
      <c r="D18">
        <v>4300</v>
      </c>
    </row>
    <row r="19" spans="4:7" x14ac:dyDescent="0.25">
      <c r="D19">
        <f>D17/D18</f>
        <v>1511.6279069767443</v>
      </c>
    </row>
    <row r="28" spans="4:7" x14ac:dyDescent="0.25">
      <c r="F28">
        <v>67.141999999999996</v>
      </c>
      <c r="G28">
        <f>F28*10.764</f>
        <v>722.71648799999991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N23"/>
  <sheetViews>
    <sheetView topLeftCell="A9" zoomScale="115" zoomScaleNormal="115" workbookViewId="0">
      <selection activeCell="E22" sqref="E22"/>
    </sheetView>
  </sheetViews>
  <sheetFormatPr defaultRowHeight="15" x14ac:dyDescent="0.25"/>
  <cols>
    <col min="2" max="2" width="19.85546875" customWidth="1"/>
    <col min="3" max="3" width="19.28515625" customWidth="1"/>
    <col min="5" max="5" width="17.5703125" customWidth="1"/>
  </cols>
  <sheetData>
    <row r="4" spans="2:14" x14ac:dyDescent="0.25">
      <c r="B4" s="83" t="s">
        <v>24</v>
      </c>
      <c r="C4" s="83"/>
    </row>
    <row r="5" spans="2:14" x14ac:dyDescent="0.25">
      <c r="B5" t="s">
        <v>25</v>
      </c>
    </row>
    <row r="6" spans="2:14" x14ac:dyDescent="0.25">
      <c r="B6" s="85" t="s">
        <v>28</v>
      </c>
      <c r="C6" s="85" t="s">
        <v>27</v>
      </c>
      <c r="D6" s="85" t="s">
        <v>29</v>
      </c>
      <c r="E6" s="85" t="s">
        <v>30</v>
      </c>
    </row>
    <row r="7" spans="2:14" x14ac:dyDescent="0.25">
      <c r="B7" s="84" t="s">
        <v>26</v>
      </c>
      <c r="C7" s="84">
        <v>3.645</v>
      </c>
      <c r="D7" s="84">
        <v>2.3530000000000002</v>
      </c>
      <c r="E7" s="84">
        <f>D7*C7</f>
        <v>8.5766850000000012</v>
      </c>
      <c r="M7">
        <v>120.38</v>
      </c>
      <c r="N7" s="82">
        <f>M7*10.764</f>
        <v>1295.7703199999999</v>
      </c>
    </row>
    <row r="8" spans="2:14" x14ac:dyDescent="0.25">
      <c r="B8" s="84" t="s">
        <v>31</v>
      </c>
      <c r="C8" s="84">
        <v>2.8530000000000002</v>
      </c>
      <c r="D8" s="84">
        <v>2.15</v>
      </c>
      <c r="E8" s="84">
        <f t="shared" ref="E8:E10" si="0">D8*C8</f>
        <v>6.1339500000000005</v>
      </c>
    </row>
    <row r="9" spans="2:14" x14ac:dyDescent="0.25">
      <c r="B9" s="84" t="s">
        <v>32</v>
      </c>
      <c r="C9" s="84">
        <v>2.1</v>
      </c>
      <c r="D9" s="84">
        <v>1.2</v>
      </c>
      <c r="E9" s="84">
        <f t="shared" si="0"/>
        <v>2.52</v>
      </c>
      <c r="N9">
        <f>N7/1.35</f>
        <v>959.82986666666648</v>
      </c>
    </row>
    <row r="10" spans="2:14" x14ac:dyDescent="0.25">
      <c r="B10" s="84" t="s">
        <v>33</v>
      </c>
      <c r="C10" s="84">
        <v>2.5</v>
      </c>
      <c r="D10" s="84">
        <v>3.645</v>
      </c>
      <c r="E10" s="84">
        <f t="shared" si="0"/>
        <v>9.1125000000000007</v>
      </c>
    </row>
    <row r="11" spans="2:14" x14ac:dyDescent="0.25">
      <c r="E11" s="84">
        <f>SUM(E7:E10)</f>
        <v>26.343135000000004</v>
      </c>
      <c r="M11">
        <v>1655</v>
      </c>
    </row>
    <row r="12" spans="2:14" x14ac:dyDescent="0.25">
      <c r="B12" s="84" t="s">
        <v>34</v>
      </c>
      <c r="M12">
        <v>533</v>
      </c>
    </row>
    <row r="13" spans="2:14" x14ac:dyDescent="0.25">
      <c r="B13" s="84" t="s">
        <v>35</v>
      </c>
      <c r="C13" s="84">
        <v>3.645</v>
      </c>
      <c r="D13" s="84">
        <v>2.3530000000000002</v>
      </c>
      <c r="E13" s="84">
        <f>D13*C13</f>
        <v>8.5766850000000012</v>
      </c>
      <c r="M13">
        <v>186</v>
      </c>
    </row>
    <row r="14" spans="2:14" x14ac:dyDescent="0.25">
      <c r="B14" s="84" t="s">
        <v>36</v>
      </c>
      <c r="C14" s="84">
        <v>2.645</v>
      </c>
      <c r="D14" s="84">
        <v>2.15</v>
      </c>
      <c r="E14" s="84">
        <f t="shared" ref="E14:E16" si="1">D14*C14</f>
        <v>5.68675</v>
      </c>
      <c r="M14">
        <v>153</v>
      </c>
    </row>
    <row r="15" spans="2:14" x14ac:dyDescent="0.25">
      <c r="B15" s="84" t="s">
        <v>32</v>
      </c>
      <c r="C15" s="84">
        <v>2.1</v>
      </c>
      <c r="D15" s="84">
        <v>1.2</v>
      </c>
      <c r="E15" s="84">
        <f t="shared" si="1"/>
        <v>2.52</v>
      </c>
      <c r="M15">
        <f>SUM(M12:M14)</f>
        <v>872</v>
      </c>
    </row>
    <row r="16" spans="2:14" x14ac:dyDescent="0.25">
      <c r="B16" s="84" t="s">
        <v>37</v>
      </c>
      <c r="C16" s="84">
        <v>1.5</v>
      </c>
      <c r="D16" s="84">
        <v>1.5</v>
      </c>
      <c r="E16" s="84">
        <f t="shared" si="1"/>
        <v>2.25</v>
      </c>
      <c r="M16">
        <f>M11-M15</f>
        <v>783</v>
      </c>
      <c r="N16">
        <f>M16*1.35</f>
        <v>1057.0500000000002</v>
      </c>
    </row>
    <row r="17" spans="2:7" x14ac:dyDescent="0.25">
      <c r="E17" s="84">
        <f>SUM(E13:E16)</f>
        <v>19.033435000000001</v>
      </c>
    </row>
    <row r="19" spans="2:7" x14ac:dyDescent="0.25">
      <c r="B19" s="84" t="s">
        <v>38</v>
      </c>
      <c r="C19" s="84">
        <v>2.903</v>
      </c>
      <c r="D19" s="84">
        <v>2.35</v>
      </c>
      <c r="E19">
        <f>D19*C19</f>
        <v>6.8220499999999999</v>
      </c>
    </row>
    <row r="20" spans="2:7" x14ac:dyDescent="0.25">
      <c r="B20" s="84" t="s">
        <v>39</v>
      </c>
      <c r="C20" s="84">
        <v>4</v>
      </c>
      <c r="D20" s="84">
        <v>2.5</v>
      </c>
      <c r="E20">
        <f>D20*C20</f>
        <v>10</v>
      </c>
    </row>
    <row r="21" spans="2:7" x14ac:dyDescent="0.25">
      <c r="B21" s="84"/>
      <c r="C21" s="84"/>
      <c r="D21" s="84"/>
      <c r="E21" s="84"/>
    </row>
    <row r="22" spans="2:7" x14ac:dyDescent="0.25">
      <c r="E22">
        <f>E11+E17+E20+E21</f>
        <v>55.376570000000001</v>
      </c>
      <c r="F22" s="86">
        <f>E22*10.764</f>
        <v>596.07339947999992</v>
      </c>
      <c r="G22" s="86">
        <f>F22*1.35</f>
        <v>804.69908929799999</v>
      </c>
    </row>
    <row r="23" spans="2:7" x14ac:dyDescent="0.25">
      <c r="F23" s="86">
        <f>F22/10.764</f>
        <v>55.376569999999994</v>
      </c>
      <c r="G23" s="86">
        <f>G22/10.764</f>
        <v>74.758369500000001</v>
      </c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MB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2023-11-27T07:14:52Z</dcterms:modified>
</cp:coreProperties>
</file>