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KHIL ASHOK PARIKH - BOI\"/>
    </mc:Choice>
  </mc:AlternateContent>
  <xr:revisionPtr revIDLastSave="0" documentId="13_ncr:1_{0F944F6B-CE91-4D1D-8086-81BEBEE55D3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9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7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<sst xmlns="http://schemas.openxmlformats.org/spreadsheetml/2006/main" count="47" uniqueCount="40">
  <si>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</si>
  <si>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</si>
  <si>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</si>
  <si>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</si>
  <si>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</si>
  <si>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</si>
  <si>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</si>
  <si>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</si>
  <si>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</si>
  <si>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</si>
  <si>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</si>
  <si>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</si>
  <si>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</si>
  <si>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</si>
  <si>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</si>
  <si>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</si>
  <si>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</si>
  <si>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</si>
  <si>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</si>
  <si>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</si>
  <si>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</si>
  <si>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</si>
  <si>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</si>
  <si>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</si>
  <si>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</si>
  <si>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</si>
  <si>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</si>
  <si>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</si>
  <si>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</si>
  <si>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</si>
  <si>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</si>
  <si>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</si>
  <si>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</si>
  <si>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</si>
  <si>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</si>
  <si>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</si>
  <si>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</si>
  <si>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Maharashtra ( Andheri East Seepz Branch ) - AKHIL ASHOK PARIKH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</si>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</sst>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  <xf numFmtId="0" fontId="2" fillId="3" borderId="0" xfId="0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115276</xdr:rowOff>
    </xdr:from>
    <xdr:to>
      <xdr:col>22</xdr:col>
      <xdr:colOff>104775</xdr:colOff>
      <xdr:row>38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203C5-D347-4787-A2A6-EB0E9108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85875" y="115276"/>
          <a:ext cx="12230100" cy="68760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7</xdr:row>
      <xdr:rowOff>117353</xdr:rowOff>
    </xdr:from>
    <xdr:to>
      <xdr:col>21</xdr:col>
      <xdr:colOff>514350</xdr:colOff>
      <xdr:row>40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287B7-7E85-48E4-A3F0-8AF2D0945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1450853"/>
          <a:ext cx="11125200" cy="6254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123239</xdr:rowOff>
    </xdr:from>
    <xdr:to>
      <xdr:col>21</xdr:col>
      <xdr:colOff>514350</xdr:colOff>
      <xdr:row>34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D019F-F827-4793-9D75-231534A52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504239"/>
          <a:ext cx="10877550" cy="6115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5</xdr:row>
      <xdr:rowOff>77775</xdr:rowOff>
    </xdr:from>
    <xdr:to>
      <xdr:col>20</xdr:col>
      <xdr:colOff>266700</xdr:colOff>
      <xdr:row>36</xdr:row>
      <xdr:rowOff>171449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92DE7-5ED8-4883-8F05-4A5B8768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0" y="1030275"/>
          <a:ext cx="10077450" cy="5665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209550</xdr:colOff>
      <xdr:row>45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62EC1ED-9CE3-4F69-B99E-547B680C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33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240626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6459D-19FE-4FAF-9D32-E1A25AD1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919026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278731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62FA54-29A0-485E-9410-D1B49080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57131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364468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73E80-885C-47A7-90ED-17521397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42868" cy="7306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7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9" t="e">
        <f t="shared" ref="F3:F8" si="4">ROUND((E3/B3),0)</f>
        <v>#DIV/0!</v>
      </c>
      <c r="G3" s="9" t="e">
        <f t="shared" ref="G3:G8" si="5">ROUND((E3/C3),0)</f>
        <v>#DIV/0!</v>
      </c>
      <c r="H3" s="9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9" t="e">
        <f t="shared" ref="F7" si="15">ROUND((E7/B7),0)</f>
        <v>#DIV/0!</v>
      </c>
      <c r="G7" s="9" t="e">
        <f t="shared" ref="G7" si="16">ROUND((E7/C7),0)</f>
        <v>#DIV/0!</v>
      </c>
      <c r="H7" s="9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</row>
    <row r="9" spans="1:20" ht="36.75" customHeight="1" x14ac:dyDescent="0.25">
      <c r="A9" s="41" t="s">
        <v>36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20" s="49" customFormat="1" x14ac:dyDescent="0.25">
      <c r="A10" s="9">
        <f t="shared" ref="A10:A19" si="21">N10</f>
        <v>0</v>
      </c>
      <c r="B10" s="9">
        <f t="shared" ref="B10:B19" si="22">Q10</f>
        <v>575</v>
      </c>
      <c r="C10" s="9">
        <f>B10*1.2</f>
        <v>690</v>
      </c>
      <c r="D10" s="9">
        <f t="shared" ref="D10:D19" si="23">C10*1.2</f>
        <v>828</v>
      </c>
      <c r="E10" s="50">
        <f t="shared" ref="E10:E19" si="24">R10</f>
        <v>16000000</v>
      </c>
      <c r="F10" s="9">
        <f t="shared" ref="F10:F19" si="25">ROUND((E10/B10),0)</f>
        <v>27826</v>
      </c>
      <c r="G10" s="9">
        <f t="shared" ref="G10:G19" si="26">ROUND((E10/C10),0)</f>
        <v>23188</v>
      </c>
      <c r="H10" s="9">
        <f t="shared" ref="H10:H19" si="27">ROUND((E10/D10),0)</f>
        <v>19324</v>
      </c>
      <c r="I10" s="9" t="e">
        <f>#REF!</f>
        <v>#REF!</v>
      </c>
      <c r="J10" s="9">
        <f t="shared" ref="J10:J19" si="28">S10</f>
        <v>0</v>
      </c>
      <c r="O10" s="49">
        <v>0</v>
      </c>
      <c r="P10" s="49">
        <f t="shared" ref="P10:Q19" si="29">O10/1.2</f>
        <v>0</v>
      </c>
      <c r="Q10" s="49">
        <v>575</v>
      </c>
      <c r="R10" s="51">
        <v>16000000</v>
      </c>
    </row>
    <row r="11" spans="1:20" s="47" customFormat="1" x14ac:dyDescent="0.25">
      <c r="A11" s="45">
        <f t="shared" si="21"/>
        <v>0</v>
      </c>
      <c r="B11" s="45">
        <f t="shared" si="22"/>
        <v>583</v>
      </c>
      <c r="C11" s="45">
        <f t="shared" ref="C11:C19" si="30">B11*1.2</f>
        <v>699.6</v>
      </c>
      <c r="D11" s="45">
        <f t="shared" si="23"/>
        <v>839.52</v>
      </c>
      <c r="E11" s="46">
        <f t="shared" si="24"/>
        <v>15500000</v>
      </c>
      <c r="F11" s="45">
        <f t="shared" si="25"/>
        <v>26587</v>
      </c>
      <c r="G11" s="45">
        <f t="shared" si="26"/>
        <v>22156</v>
      </c>
      <c r="H11" s="45">
        <f t="shared" si="27"/>
        <v>18463</v>
      </c>
      <c r="I11" s="45" t="e">
        <f>#REF!</f>
        <v>#REF!</v>
      </c>
      <c r="J11" s="45">
        <f t="shared" si="28"/>
        <v>0</v>
      </c>
      <c r="O11" s="47">
        <v>0</v>
      </c>
      <c r="P11" s="47">
        <f t="shared" si="29"/>
        <v>0</v>
      </c>
      <c r="Q11" s="47">
        <v>583</v>
      </c>
      <c r="R11" s="48">
        <v>15500000</v>
      </c>
    </row>
    <row r="12" spans="1:20" x14ac:dyDescent="0.25">
      <c r="A12" s="4">
        <f t="shared" si="21"/>
        <v>0</v>
      </c>
      <c r="B12" s="4">
        <f t="shared" si="22"/>
        <v>583</v>
      </c>
      <c r="C12" s="4">
        <f t="shared" si="30"/>
        <v>699.6</v>
      </c>
      <c r="D12" s="4">
        <f t="shared" si="23"/>
        <v>839.52</v>
      </c>
      <c r="E12" s="5">
        <f t="shared" si="24"/>
        <v>16000000</v>
      </c>
      <c r="F12" s="9">
        <f t="shared" si="25"/>
        <v>27444</v>
      </c>
      <c r="G12" s="9">
        <f t="shared" si="26"/>
        <v>22870</v>
      </c>
      <c r="H12" s="9">
        <f t="shared" si="27"/>
        <v>19059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583</v>
      </c>
      <c r="R12" s="2">
        <v>16000000</v>
      </c>
    </row>
    <row r="13" spans="1:20" x14ac:dyDescent="0.25">
      <c r="A13" s="4">
        <f t="shared" si="21"/>
        <v>0</v>
      </c>
      <c r="B13" s="4">
        <f t="shared" si="22"/>
        <v>583</v>
      </c>
      <c r="C13" s="4">
        <f t="shared" si="30"/>
        <v>699.6</v>
      </c>
      <c r="D13" s="4">
        <f t="shared" si="23"/>
        <v>839.52</v>
      </c>
      <c r="E13" s="5">
        <f t="shared" si="24"/>
        <v>16000000</v>
      </c>
      <c r="F13" s="9">
        <f t="shared" si="25"/>
        <v>27444</v>
      </c>
      <c r="G13" s="9">
        <f t="shared" si="26"/>
        <v>22870</v>
      </c>
      <c r="H13" s="9">
        <f t="shared" si="27"/>
        <v>19059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583</v>
      </c>
      <c r="R13" s="2">
        <v>16000000</v>
      </c>
    </row>
    <row r="14" spans="1:20" s="49" customFormat="1" x14ac:dyDescent="0.25">
      <c r="A14" s="9">
        <f t="shared" si="21"/>
        <v>0</v>
      </c>
      <c r="B14" s="9">
        <f t="shared" si="22"/>
        <v>583</v>
      </c>
      <c r="C14" s="9">
        <f t="shared" si="30"/>
        <v>699.6</v>
      </c>
      <c r="D14" s="9">
        <f t="shared" si="23"/>
        <v>839.52</v>
      </c>
      <c r="E14" s="50">
        <f t="shared" si="24"/>
        <v>17500000</v>
      </c>
      <c r="F14" s="9">
        <f t="shared" si="25"/>
        <v>30017</v>
      </c>
      <c r="G14" s="9">
        <f t="shared" si="26"/>
        <v>25014</v>
      </c>
      <c r="H14" s="9">
        <f t="shared" si="27"/>
        <v>20845</v>
      </c>
      <c r="I14" s="9" t="e">
        <f>#REF!</f>
        <v>#REF!</v>
      </c>
      <c r="J14" s="9">
        <f t="shared" si="28"/>
        <v>0</v>
      </c>
      <c r="O14" s="49">
        <v>0</v>
      </c>
      <c r="P14" s="49">
        <f t="shared" si="29"/>
        <v>0</v>
      </c>
      <c r="Q14" s="49">
        <v>583</v>
      </c>
      <c r="R14" s="51">
        <v>17500000</v>
      </c>
    </row>
    <row r="15" spans="1:20" s="47" customFormat="1" x14ac:dyDescent="0.25">
      <c r="A15" s="45">
        <f t="shared" si="21"/>
        <v>0</v>
      </c>
      <c r="B15" s="45">
        <f t="shared" si="22"/>
        <v>350</v>
      </c>
      <c r="C15" s="45">
        <f t="shared" si="30"/>
        <v>420</v>
      </c>
      <c r="D15" s="45">
        <f t="shared" si="23"/>
        <v>504</v>
      </c>
      <c r="E15" s="46">
        <f t="shared" si="24"/>
        <v>10100000</v>
      </c>
      <c r="F15" s="45">
        <f t="shared" si="25"/>
        <v>28857</v>
      </c>
      <c r="G15" s="45">
        <f t="shared" si="26"/>
        <v>24048</v>
      </c>
      <c r="H15" s="45">
        <f t="shared" si="27"/>
        <v>20040</v>
      </c>
      <c r="I15" s="45" t="e">
        <f>#REF!</f>
        <v>#REF!</v>
      </c>
      <c r="J15" s="45">
        <f t="shared" si="28"/>
        <v>0</v>
      </c>
      <c r="O15" s="47">
        <v>0</v>
      </c>
      <c r="P15" s="47">
        <f t="shared" si="29"/>
        <v>0</v>
      </c>
      <c r="Q15" s="47">
        <v>350</v>
      </c>
      <c r="R15" s="48">
        <v>10100000</v>
      </c>
    </row>
    <row r="16" spans="1:20" s="47" customFormat="1" x14ac:dyDescent="0.25">
      <c r="A16" s="45">
        <f t="shared" si="21"/>
        <v>0</v>
      </c>
      <c r="B16" s="45">
        <f t="shared" si="22"/>
        <v>368</v>
      </c>
      <c r="C16" s="45">
        <f t="shared" si="30"/>
        <v>441.59999999999997</v>
      </c>
      <c r="D16" s="45">
        <f t="shared" si="23"/>
        <v>529.91999999999996</v>
      </c>
      <c r="E16" s="46">
        <f t="shared" si="24"/>
        <v>10500000</v>
      </c>
      <c r="F16" s="45">
        <f t="shared" si="25"/>
        <v>28533</v>
      </c>
      <c r="G16" s="45">
        <f t="shared" si="26"/>
        <v>23777</v>
      </c>
      <c r="H16" s="45">
        <f t="shared" si="27"/>
        <v>19814</v>
      </c>
      <c r="I16" s="45" t="e">
        <f>#REF!</f>
        <v>#REF!</v>
      </c>
      <c r="J16" s="45">
        <f t="shared" si="28"/>
        <v>0</v>
      </c>
      <c r="O16" s="47">
        <v>0</v>
      </c>
      <c r="P16" s="47">
        <f t="shared" si="29"/>
        <v>0</v>
      </c>
      <c r="Q16" s="47">
        <v>368</v>
      </c>
      <c r="R16" s="48">
        <v>10500000</v>
      </c>
    </row>
    <row r="17" spans="1:24" s="47" customFormat="1" x14ac:dyDescent="0.25">
      <c r="A17" s="45">
        <f t="shared" si="21"/>
        <v>0</v>
      </c>
      <c r="B17" s="45">
        <f t="shared" si="22"/>
        <v>342</v>
      </c>
      <c r="C17" s="45">
        <f t="shared" si="30"/>
        <v>410.4</v>
      </c>
      <c r="D17" s="45">
        <f t="shared" si="23"/>
        <v>492.47999999999996</v>
      </c>
      <c r="E17" s="46">
        <f t="shared" si="24"/>
        <v>10500000</v>
      </c>
      <c r="F17" s="45">
        <f t="shared" si="25"/>
        <v>30702</v>
      </c>
      <c r="G17" s="45">
        <f t="shared" si="26"/>
        <v>25585</v>
      </c>
      <c r="H17" s="45">
        <f t="shared" si="27"/>
        <v>21321</v>
      </c>
      <c r="I17" s="45" t="e">
        <f>#REF!</f>
        <v>#REF!</v>
      </c>
      <c r="J17" s="45">
        <f t="shared" si="28"/>
        <v>0</v>
      </c>
      <c r="O17" s="47">
        <v>0</v>
      </c>
      <c r="P17" s="47">
        <f t="shared" si="29"/>
        <v>0</v>
      </c>
      <c r="Q17" s="47">
        <v>342</v>
      </c>
      <c r="R17" s="48">
        <v>10500000</v>
      </c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9" t="e">
        <f t="shared" si="25"/>
        <v>#DIV/0!</v>
      </c>
      <c r="G19" s="9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4" ht="15.75" x14ac:dyDescent="0.25">
      <c r="U20" s="17" t="s">
        <v>13</v>
      </c>
      <c r="V20" s="18"/>
      <c r="W20" s="19">
        <v>27500</v>
      </c>
      <c r="X20" s="20" t="s">
        <v>39</v>
      </c>
    </row>
    <row r="21" spans="1:24" ht="38.25" customHeight="1" x14ac:dyDescent="0.25">
      <c r="S21" s="10"/>
      <c r="T21" s="10"/>
      <c r="U21" s="21" t="s">
        <v>14</v>
      </c>
      <c r="V21" s="18"/>
      <c r="W21" s="19">
        <v>3000</v>
      </c>
      <c r="X21" s="22"/>
    </row>
    <row r="22" spans="1:24" ht="15.75" x14ac:dyDescent="0.25">
      <c r="S22" s="10"/>
      <c r="T22" s="10"/>
      <c r="U22" s="17" t="s">
        <v>15</v>
      </c>
      <c r="V22" s="18"/>
      <c r="W22" s="19">
        <f>W20-W21</f>
        <v>24500</v>
      </c>
      <c r="X22" s="22"/>
    </row>
    <row r="23" spans="1:24" ht="15.75" x14ac:dyDescent="0.25">
      <c r="G23" s="6"/>
      <c r="H23" s="6"/>
      <c r="S23" s="10"/>
      <c r="T23" s="10"/>
      <c r="U23" s="17" t="s">
        <v>16</v>
      </c>
      <c r="V23" s="18"/>
      <c r="W23" s="19">
        <f>W21</f>
        <v>3000</v>
      </c>
      <c r="X23" s="22"/>
    </row>
    <row r="24" spans="1:24" ht="15.75" x14ac:dyDescent="0.25">
      <c r="J24" s="49"/>
      <c r="S24" s="10"/>
      <c r="T24" s="10"/>
      <c r="U24" s="17" t="s">
        <v>17</v>
      </c>
      <c r="V24" s="23"/>
      <c r="W24" s="24">
        <f>X24-X25</f>
        <v>0</v>
      </c>
      <c r="X24" s="25">
        <v>2023</v>
      </c>
    </row>
    <row r="25" spans="1:24" ht="15.75" x14ac:dyDescent="0.25">
      <c r="S25" s="10"/>
      <c r="T25" s="10"/>
      <c r="U25" s="17" t="s">
        <v>18</v>
      </c>
      <c r="V25" s="23"/>
      <c r="W25" s="24">
        <f>W26-W24</f>
        <v>60</v>
      </c>
      <c r="X25" s="24">
        <v>2023</v>
      </c>
    </row>
    <row r="26" spans="1:24" ht="15.75" x14ac:dyDescent="0.25">
      <c r="S26" s="10"/>
      <c r="T26" s="10"/>
      <c r="U26" s="17" t="s">
        <v>19</v>
      </c>
      <c r="V26" s="23"/>
      <c r="W26" s="24">
        <v>60</v>
      </c>
      <c r="X26" s="24"/>
    </row>
    <row r="27" spans="1:24" ht="39" customHeight="1" x14ac:dyDescent="0.25">
      <c r="P27" s="42" t="s">
        <v>37</v>
      </c>
      <c r="Q27" s="42"/>
      <c r="R27" s="42"/>
      <c r="S27" s="42"/>
      <c r="T27" s="43"/>
      <c r="U27" s="44" t="s">
        <v>20</v>
      </c>
      <c r="V27" s="23"/>
      <c r="W27" s="24">
        <f>90*W24/W26</f>
        <v>0</v>
      </c>
      <c r="X27" s="24"/>
    </row>
    <row r="28" spans="1:24" ht="15.75" x14ac:dyDescent="0.25">
      <c r="U28" s="17"/>
      <c r="V28" s="26"/>
      <c r="W28" s="27">
        <f>W27%</f>
        <v>0</v>
      </c>
      <c r="X28" s="27"/>
    </row>
    <row r="29" spans="1:24" ht="15.75" x14ac:dyDescent="0.25">
      <c r="P29" s="14" t="s">
        <v>30</v>
      </c>
      <c r="Q29" s="52" t="s">
        <v>31</v>
      </c>
      <c r="R29" s="14" t="s">
        <v>32</v>
      </c>
      <c r="S29" s="14" t="s">
        <v>33</v>
      </c>
      <c r="T29" s="12"/>
      <c r="U29" s="17" t="s">
        <v>21</v>
      </c>
      <c r="V29" s="18"/>
      <c r="W29" s="19">
        <f>W23*W28</f>
        <v>0</v>
      </c>
      <c r="X29" s="22"/>
    </row>
    <row r="30" spans="1:24" ht="15.75" x14ac:dyDescent="0.25">
      <c r="Q30">
        <f>N18</f>
        <v>0</v>
      </c>
      <c r="R30" s="15">
        <f>N16</f>
        <v>0</v>
      </c>
      <c r="S30" s="15">
        <f>R30*Q30</f>
        <v>0</v>
      </c>
      <c r="U30" s="17" t="s">
        <v>22</v>
      </c>
      <c r="V30" s="18"/>
      <c r="W30" s="19">
        <f>W23-W29</f>
        <v>3000</v>
      </c>
      <c r="X30" s="22"/>
    </row>
    <row r="31" spans="1:24" ht="15.75" x14ac:dyDescent="0.25">
      <c r="R31" s="6" t="s">
        <v>33</v>
      </c>
      <c r="S31" s="16">
        <f>SUM(S30:S30)</f>
        <v>0</v>
      </c>
      <c r="U31" s="17" t="s">
        <v>15</v>
      </c>
      <c r="V31" s="18"/>
      <c r="W31" s="19">
        <f>W22</f>
        <v>24500</v>
      </c>
      <c r="X31" s="22"/>
    </row>
    <row r="32" spans="1:24" ht="15.75" x14ac:dyDescent="0.25">
      <c r="R32" s="6" t="s">
        <v>24</v>
      </c>
      <c r="S32" s="16">
        <f>S31*90%</f>
        <v>0</v>
      </c>
      <c r="U32" s="23"/>
      <c r="V32" s="18"/>
      <c r="W32" s="19"/>
      <c r="X32" s="22"/>
    </row>
    <row r="33" spans="15:24" ht="15.75" x14ac:dyDescent="0.25">
      <c r="R33" s="6" t="s">
        <v>34</v>
      </c>
      <c r="S33" s="16">
        <f>S31*80%</f>
        <v>0</v>
      </c>
      <c r="U33" s="28" t="s">
        <v>23</v>
      </c>
      <c r="V33" s="29"/>
      <c r="W33" s="20">
        <f>W31+W30</f>
        <v>27500</v>
      </c>
      <c r="X33" s="22"/>
    </row>
    <row r="34" spans="15:24" ht="15.75" x14ac:dyDescent="0.25">
      <c r="S34" s="10"/>
      <c r="T34" s="10"/>
      <c r="U34" s="23"/>
      <c r="V34" s="23"/>
      <c r="W34" s="24"/>
      <c r="X34" s="24"/>
    </row>
    <row r="35" spans="15:24" ht="15.75" x14ac:dyDescent="0.25">
      <c r="S35" s="10"/>
      <c r="T35" s="10"/>
      <c r="U35" s="28" t="s">
        <v>38</v>
      </c>
      <c r="V35" s="30"/>
      <c r="W35" s="25">
        <v>342</v>
      </c>
      <c r="X35" s="24"/>
    </row>
    <row r="36" spans="15:24" ht="15.75" x14ac:dyDescent="0.25">
      <c r="P36" s="13" t="s">
        <v>29</v>
      </c>
      <c r="S36" s="10"/>
      <c r="T36" s="11"/>
      <c r="U36" s="17" t="s">
        <v>33</v>
      </c>
      <c r="V36" s="31"/>
      <c r="W36" s="32">
        <f>W33*W35+X37</f>
        <v>9405000</v>
      </c>
      <c r="X36" s="33"/>
    </row>
    <row r="37" spans="15:24" ht="15.75" x14ac:dyDescent="0.25">
      <c r="S37" s="11"/>
      <c r="T37" s="10"/>
      <c r="U37" s="17" t="s">
        <v>24</v>
      </c>
      <c r="V37" s="23"/>
      <c r="W37" s="34">
        <f>W36*0.9</f>
        <v>8464500</v>
      </c>
      <c r="X37" s="35"/>
    </row>
    <row r="38" spans="15:24" ht="15.75" x14ac:dyDescent="0.25">
      <c r="S38" s="10"/>
      <c r="T38" s="10"/>
      <c r="U38" s="17" t="s">
        <v>25</v>
      </c>
      <c r="V38" s="23"/>
      <c r="W38" s="34">
        <f>W36*0.8</f>
        <v>7524000</v>
      </c>
      <c r="X38" s="34"/>
    </row>
    <row r="39" spans="15:24" ht="15.75" x14ac:dyDescent="0.25">
      <c r="O39" s="10"/>
      <c r="P39" s="10"/>
      <c r="Q39" s="10"/>
      <c r="R39" s="10"/>
      <c r="S39" s="10"/>
      <c r="T39" s="10"/>
      <c r="U39" s="17"/>
      <c r="V39" s="23"/>
      <c r="W39" s="36"/>
      <c r="X39" s="24"/>
    </row>
    <row r="40" spans="15:24" ht="15.75" x14ac:dyDescent="0.25">
      <c r="U40" s="37" t="s">
        <v>26</v>
      </c>
      <c r="V40" s="38"/>
      <c r="W40" s="39">
        <f>W21*W35</f>
        <v>1026000</v>
      </c>
      <c r="X40" s="39"/>
    </row>
    <row r="41" spans="15:24" ht="15.75" x14ac:dyDescent="0.25">
      <c r="U41" s="17" t="s">
        <v>27</v>
      </c>
      <c r="V41" s="23"/>
      <c r="W41" s="36"/>
      <c r="X41" s="36"/>
    </row>
    <row r="42" spans="15:24" ht="15.75" x14ac:dyDescent="0.25">
      <c r="U42" s="40" t="s">
        <v>28</v>
      </c>
      <c r="V42" s="36"/>
      <c r="W42" s="34">
        <f>W36*0.025/12</f>
        <v>19593.75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M29" sqref="M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Z32" sqref="Z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2023-11-25T12:13:59Z</dcterms:modified>
</cp:coreProperties>
</file>