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Sandeep Someshwar Onkar\"/>
    </mc:Choice>
  </mc:AlternateContent>
  <xr:revisionPtr revIDLastSave="0" documentId="13_ncr:1_{106DD4A2-088F-48D2-84F6-DEBD632AEFF7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6" sheetId="18" r:id="rId6"/>
    <sheet name="Sheet5" sheetId="17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C3" i="4" l="1"/>
  <c r="C4" i="4"/>
  <c r="C5" i="4"/>
  <c r="C6" i="4"/>
  <c r="C7" i="4"/>
  <c r="C8" i="4"/>
  <c r="C9" i="4"/>
  <c r="C10" i="4"/>
  <c r="C11" i="4"/>
  <c r="C12" i="4"/>
  <c r="C13" i="4"/>
  <c r="C14" i="4"/>
  <c r="C15" i="4"/>
  <c r="C2" i="4"/>
  <c r="I31" i="4" l="1"/>
  <c r="I30" i="4"/>
  <c r="W6" i="4"/>
  <c r="R8" i="4"/>
  <c r="R7" i="4"/>
  <c r="I22" i="4" l="1"/>
  <c r="Q8" i="4"/>
  <c r="Q7" i="4"/>
  <c r="N20" i="4"/>
  <c r="J20" i="4"/>
  <c r="Q12" i="4" l="1"/>
  <c r="P12" i="4"/>
  <c r="P11" i="4"/>
  <c r="Q11" i="4" s="1"/>
  <c r="Q10" i="4"/>
  <c r="P10" i="4"/>
  <c r="P9" i="4"/>
  <c r="Q9" i="4" s="1"/>
  <c r="P8" i="4"/>
  <c r="P7" i="4"/>
  <c r="P6" i="4"/>
  <c r="P5" i="4"/>
  <c r="P4" i="4"/>
  <c r="P3" i="4"/>
  <c r="P2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A12" i="4"/>
  <c r="B11" i="4"/>
  <c r="A11" i="4"/>
  <c r="B10" i="4"/>
  <c r="A10" i="4"/>
  <c r="B9" i="4"/>
  <c r="A9" i="4"/>
  <c r="B8" i="4"/>
  <c r="A8" i="4"/>
  <c r="A7" i="4"/>
  <c r="B6" i="4"/>
  <c r="A6" i="4"/>
  <c r="B5" i="4"/>
  <c r="A5" i="4"/>
  <c r="B4" i="4"/>
  <c r="A4" i="4"/>
  <c r="B3" i="4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<sst xmlns="http://schemas.openxmlformats.org/spreadsheetml/2006/main" count="35" uniqueCount="28">
  <si>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</si>
  <si>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</si>
  <si>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</si>
  <si>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</si>
  <si>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</si>
  <si>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</si>
  <si>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</si>
  <si>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</si>
  <si>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</si>
  <si>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</si>
  <si>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</si>
  <si>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</si>
  <si>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</si>
  <si>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F. No. A-802, 8th Floor, aaradhyaa chsl, G. M. Road, Pestom sagar road no. 1, chembur west</t>
  </si>
  <si>
    <t>ca</t>
  </si>
  <si>
    <t>bua</t>
  </si>
  <si>
    <t>rate on ca</t>
  </si>
  <si>
    <t>draft agreement - 1.90 cr</t>
  </si>
  <si>
    <t>aaradhaya one</t>
  </si>
  <si>
    <t>31.01.23</t>
  </si>
  <si>
    <t>fmv</t>
  </si>
  <si>
    <t>18.01.22</t>
  </si>
  <si>
    <t>ref report  - 2021</t>
  </si>
  <si>
    <t>31000/- on ca</t>
  </si>
  <si>
    <t>32000 to 34000 on ca</t>
  </si>
  <si>
    <t>1 car park</t>
  </si>
  <si>
    <t>oc - 2018</t>
  </si>
  <si>
    <t>incl. car park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</si>
</sst>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22</xdr:col>
      <xdr:colOff>30366</xdr:colOff>
      <xdr:row>41</xdr:row>
      <xdr:rowOff>182027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B4496D-8458-44C6-8EF2-5FCCB4D3C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831966" cy="753532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18</xdr:col>
      <xdr:colOff>96710</xdr:colOff>
      <xdr:row>53</xdr:row>
      <xdr:rowOff>144145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CA3996B-4BE5-41A8-AEDF-43A89BAE6C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0459910" cy="909764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18</xdr:col>
      <xdr:colOff>115762</xdr:colOff>
      <xdr:row>48</xdr:row>
      <xdr:rowOff>115566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F35975-49A4-4EE5-8CDA-F3CC061CC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0478962" cy="906906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18</xdr:col>
      <xdr:colOff>30025</xdr:colOff>
      <xdr:row>50</xdr:row>
      <xdr:rowOff>115572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FB76E0-9223-47D6-B51A-5B71201C0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0393225" cy="91166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D37F8C-C9EB-47E6-B085-89DE29E9B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17</xdr:col>
      <xdr:colOff>153868</xdr:colOff>
      <xdr:row>54</xdr:row>
      <xdr:rowOff>134618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D84076-3C99-44C4-9A3E-68232898D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0517068" cy="908811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280B05-0EA5-4325-A5D1-9293721E7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D19" sqref="D1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9.28515625" customWidth="1"/>
    <col min="22" max="22" width="13.42578125" bestFit="1" customWidth="1"/>
  </cols>
  <sheetData>
    <row r="1" spans="1:24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4" x14ac:dyDescent="0.25">
      <c r="A2" s="4">
        <f t="shared" ref="A2:A15" si="0">N2</f>
        <v>0</v>
      </c>
      <c r="B2" s="4">
        <f t="shared" ref="B2:B15" si="1">Q2</f>
        <v>668</v>
      </c>
      <c r="C2" s="4">
        <f>B2*1.1</f>
        <v>734.80000000000007</v>
      </c>
      <c r="D2" s="4">
        <f t="shared" ref="D2:D13" si="2">C2*1.2</f>
        <v>881.7600000000001</v>
      </c>
      <c r="E2" s="5">
        <f t="shared" ref="E2:E13" si="3">R2</f>
        <v>20500000</v>
      </c>
      <c r="F2" s="15">
        <f t="shared" ref="F2:F13" si="4">ROUND((E2/B2),0)</f>
        <v>30689</v>
      </c>
      <c r="G2" s="10">
        <f t="shared" ref="G2:G13" si="5">ROUND((E2/C2),0)</f>
        <v>27899</v>
      </c>
      <c r="H2" s="10">
        <f t="shared" ref="H2:H13" si="6">ROUND((E2/D2),0)</f>
        <v>23249</v>
      </c>
      <c r="I2" s="4" t="e">
        <f>#REF!</f>
        <v>#REF!</v>
      </c>
      <c r="J2" s="4" t="str">
        <f t="shared" ref="J2:J13" si="7">S2</f>
        <v>aaradhaya one</v>
      </c>
      <c r="O2">
        <v>0</v>
      </c>
      <c r="P2">
        <f t="shared" ref="P2:P12" si="8">O2/1.2</f>
        <v>0</v>
      </c>
      <c r="Q2">
        <v>668</v>
      </c>
      <c r="R2" s="2">
        <v>20500000</v>
      </c>
      <c r="S2" s="8" t="s">
        <v>18</v>
      </c>
      <c r="T2" s="8"/>
    </row>
    <row r="3" spans="1:24" x14ac:dyDescent="0.25">
      <c r="A3" s="4">
        <f t="shared" si="0"/>
        <v>0</v>
      </c>
      <c r="B3" s="4">
        <f t="shared" si="1"/>
        <v>728</v>
      </c>
      <c r="C3" s="4">
        <f t="shared" ref="C3:C15" si="9">B3*1.1</f>
        <v>800.80000000000007</v>
      </c>
      <c r="D3" s="4">
        <f t="shared" si="2"/>
        <v>960.96</v>
      </c>
      <c r="E3" s="5">
        <f t="shared" si="3"/>
        <v>20500000</v>
      </c>
      <c r="F3" s="10">
        <f t="shared" si="4"/>
        <v>28159</v>
      </c>
      <c r="G3" s="10">
        <f t="shared" si="5"/>
        <v>25599</v>
      </c>
      <c r="H3" s="10">
        <f t="shared" si="6"/>
        <v>21333</v>
      </c>
      <c r="I3" s="4" t="e">
        <f>#REF!</f>
        <v>#REF!</v>
      </c>
      <c r="J3" s="4" t="str">
        <f t="shared" si="7"/>
        <v>aaradhaya one</v>
      </c>
      <c r="O3">
        <v>0</v>
      </c>
      <c r="P3">
        <f t="shared" si="8"/>
        <v>0</v>
      </c>
      <c r="Q3">
        <v>728</v>
      </c>
      <c r="R3" s="2">
        <v>20500000</v>
      </c>
      <c r="S3" s="8" t="s">
        <v>18</v>
      </c>
      <c r="T3" s="8"/>
    </row>
    <row r="4" spans="1:24" x14ac:dyDescent="0.25">
      <c r="A4" s="4">
        <f t="shared" si="0"/>
        <v>0</v>
      </c>
      <c r="B4" s="4">
        <f t="shared" si="1"/>
        <v>643</v>
      </c>
      <c r="C4" s="4">
        <f t="shared" si="9"/>
        <v>707.30000000000007</v>
      </c>
      <c r="D4" s="4">
        <f t="shared" si="2"/>
        <v>848.7600000000001</v>
      </c>
      <c r="E4" s="16">
        <f t="shared" si="3"/>
        <v>21000000</v>
      </c>
      <c r="F4" s="15">
        <f t="shared" si="4"/>
        <v>32659</v>
      </c>
      <c r="G4" s="10">
        <f t="shared" si="5"/>
        <v>29690</v>
      </c>
      <c r="H4" s="10">
        <f t="shared" si="6"/>
        <v>24742</v>
      </c>
      <c r="I4" s="4" t="e">
        <f>#REF!</f>
        <v>#REF!</v>
      </c>
      <c r="J4" s="4" t="str">
        <f t="shared" si="7"/>
        <v>aaradhaya one</v>
      </c>
      <c r="O4">
        <v>0</v>
      </c>
      <c r="P4">
        <f t="shared" si="8"/>
        <v>0</v>
      </c>
      <c r="Q4">
        <v>643</v>
      </c>
      <c r="R4" s="2">
        <v>21000000</v>
      </c>
      <c r="S4" s="8" t="s">
        <v>18</v>
      </c>
      <c r="T4" s="8"/>
    </row>
    <row r="5" spans="1:24" x14ac:dyDescent="0.25">
      <c r="A5" s="4">
        <f t="shared" si="0"/>
        <v>0</v>
      </c>
      <c r="B5" s="4">
        <f t="shared" si="1"/>
        <v>643</v>
      </c>
      <c r="C5" s="4">
        <f t="shared" si="9"/>
        <v>707.30000000000007</v>
      </c>
      <c r="D5" s="4">
        <f t="shared" si="2"/>
        <v>848.7600000000001</v>
      </c>
      <c r="E5" s="16">
        <f t="shared" si="3"/>
        <v>19000000</v>
      </c>
      <c r="F5" s="10">
        <f t="shared" si="4"/>
        <v>29549</v>
      </c>
      <c r="G5" s="10">
        <f t="shared" si="5"/>
        <v>26863</v>
      </c>
      <c r="H5" s="10">
        <f t="shared" si="6"/>
        <v>22386</v>
      </c>
      <c r="I5" s="4" t="e">
        <f>#REF!</f>
        <v>#REF!</v>
      </c>
      <c r="J5" s="4" t="str">
        <f t="shared" si="7"/>
        <v>aaradhaya one</v>
      </c>
      <c r="O5">
        <v>0</v>
      </c>
      <c r="P5">
        <f t="shared" si="8"/>
        <v>0</v>
      </c>
      <c r="Q5">
        <v>643</v>
      </c>
      <c r="R5" s="2">
        <v>19000000</v>
      </c>
      <c r="S5" s="8" t="s">
        <v>18</v>
      </c>
      <c r="T5" s="8"/>
    </row>
    <row r="6" spans="1:24" x14ac:dyDescent="0.25">
      <c r="A6" s="4">
        <f t="shared" si="0"/>
        <v>0</v>
      </c>
      <c r="B6" s="4">
        <f t="shared" si="1"/>
        <v>740</v>
      </c>
      <c r="C6" s="4">
        <f t="shared" si="9"/>
        <v>814.00000000000011</v>
      </c>
      <c r="D6" s="4">
        <f t="shared" si="2"/>
        <v>976.80000000000007</v>
      </c>
      <c r="E6" s="16">
        <f t="shared" si="3"/>
        <v>22500000</v>
      </c>
      <c r="F6" s="15">
        <f t="shared" si="4"/>
        <v>30405</v>
      </c>
      <c r="G6" s="10">
        <f t="shared" si="5"/>
        <v>27641</v>
      </c>
      <c r="H6" s="10">
        <f t="shared" si="6"/>
        <v>23034</v>
      </c>
      <c r="I6" s="4" t="e">
        <f>#REF!</f>
        <v>#REF!</v>
      </c>
      <c r="J6" s="4" t="str">
        <f t="shared" si="7"/>
        <v>aaradhaya one</v>
      </c>
      <c r="O6">
        <v>0</v>
      </c>
      <c r="P6">
        <f t="shared" si="8"/>
        <v>0</v>
      </c>
      <c r="Q6">
        <v>740</v>
      </c>
      <c r="R6" s="2">
        <v>22500000</v>
      </c>
      <c r="S6" s="8" t="s">
        <v>18</v>
      </c>
      <c r="T6" s="8"/>
      <c r="W6">
        <f>W7/V7</f>
        <v>0.06</v>
      </c>
    </row>
    <row r="7" spans="1:24" x14ac:dyDescent="0.25">
      <c r="A7" s="4">
        <f t="shared" si="0"/>
        <v>0</v>
      </c>
      <c r="B7" s="4">
        <f t="shared" si="1"/>
        <v>731.62907999999993</v>
      </c>
      <c r="C7" s="4">
        <f t="shared" si="9"/>
        <v>804.79198799999995</v>
      </c>
      <c r="D7" s="4">
        <f t="shared" si="2"/>
        <v>965.75038559999984</v>
      </c>
      <c r="E7" s="16">
        <f t="shared" si="3"/>
        <v>20700000</v>
      </c>
      <c r="F7" s="10">
        <f t="shared" si="4"/>
        <v>28293</v>
      </c>
      <c r="G7" s="10">
        <f t="shared" si="5"/>
        <v>25721</v>
      </c>
      <c r="H7" s="10">
        <f t="shared" si="6"/>
        <v>21434</v>
      </c>
      <c r="I7" s="4" t="e">
        <f>#REF!</f>
        <v>#REF!</v>
      </c>
      <c r="J7" s="4" t="str">
        <f t="shared" si="7"/>
        <v>31.01.23</v>
      </c>
      <c r="O7">
        <v>0</v>
      </c>
      <c r="P7">
        <f t="shared" si="8"/>
        <v>0</v>
      </c>
      <c r="Q7">
        <f>67.97*10.764</f>
        <v>731.62907999999993</v>
      </c>
      <c r="R7" s="2">
        <f>V7+W7+X7</f>
        <v>20700000</v>
      </c>
      <c r="S7" s="8" t="s">
        <v>19</v>
      </c>
      <c r="T7" s="8">
        <v>14</v>
      </c>
      <c r="V7" s="2">
        <v>19500000</v>
      </c>
      <c r="W7">
        <v>1170000</v>
      </c>
      <c r="X7">
        <v>30000</v>
      </c>
    </row>
    <row r="8" spans="1:24" x14ac:dyDescent="0.25">
      <c r="A8" s="4">
        <f t="shared" si="0"/>
        <v>0</v>
      </c>
      <c r="B8" s="4">
        <f t="shared" si="1"/>
        <v>1075.9694399999998</v>
      </c>
      <c r="C8" s="4">
        <f t="shared" si="9"/>
        <v>1183.566384</v>
      </c>
      <c r="D8" s="4">
        <f t="shared" si="2"/>
        <v>1420.2796607999999</v>
      </c>
      <c r="E8" s="16">
        <f t="shared" si="3"/>
        <v>24705000</v>
      </c>
      <c r="F8" s="10">
        <f t="shared" si="4"/>
        <v>22961</v>
      </c>
      <c r="G8" s="10">
        <f t="shared" si="5"/>
        <v>20873</v>
      </c>
      <c r="H8" s="10">
        <f t="shared" si="6"/>
        <v>17394</v>
      </c>
      <c r="I8" s="4" t="e">
        <f>#REF!</f>
        <v>#REF!</v>
      </c>
      <c r="J8" s="4" t="str">
        <f t="shared" si="7"/>
        <v>18.01.22</v>
      </c>
      <c r="O8">
        <v>0</v>
      </c>
      <c r="P8">
        <f t="shared" si="8"/>
        <v>0</v>
      </c>
      <c r="Q8">
        <f>99.96*10.764</f>
        <v>1075.9694399999998</v>
      </c>
      <c r="R8" s="2">
        <f>V8+W8+X8</f>
        <v>24705000</v>
      </c>
      <c r="S8" s="8" t="s">
        <v>21</v>
      </c>
      <c r="T8" s="8">
        <v>8</v>
      </c>
      <c r="V8">
        <v>23500000</v>
      </c>
      <c r="W8">
        <v>1175000</v>
      </c>
      <c r="X8">
        <v>30000</v>
      </c>
    </row>
    <row r="9" spans="1:24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16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ref="Q9:Q12" si="10">P9/1.2</f>
        <v>0</v>
      </c>
      <c r="R9" s="2">
        <v>0</v>
      </c>
      <c r="S9" s="8"/>
      <c r="T9" s="8"/>
    </row>
    <row r="10" spans="1:24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16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4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6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4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4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4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4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8" spans="4:24" x14ac:dyDescent="0.25">
      <c r="H18" t="s">
        <v>13</v>
      </c>
    </row>
    <row r="19" spans="4:24" x14ac:dyDescent="0.25">
      <c r="H19" t="s">
        <v>14</v>
      </c>
      <c r="I19">
        <v>643</v>
      </c>
    </row>
    <row r="20" spans="4:24" x14ac:dyDescent="0.25">
      <c r="H20" t="s">
        <v>15</v>
      </c>
      <c r="I20">
        <v>772</v>
      </c>
      <c r="J20">
        <f>71.71*10.764</f>
        <v>771.88643999999988</v>
      </c>
      <c r="N20">
        <f>J20/I19</f>
        <v>1.2004454743390356</v>
      </c>
      <c r="O20" t="s">
        <v>25</v>
      </c>
    </row>
    <row r="21" spans="4:24" x14ac:dyDescent="0.25">
      <c r="H21" t="s">
        <v>16</v>
      </c>
      <c r="I21">
        <v>31500</v>
      </c>
    </row>
    <row r="22" spans="4:24" x14ac:dyDescent="0.25">
      <c r="G22" s="6"/>
      <c r="H22" s="6" t="s">
        <v>20</v>
      </c>
      <c r="I22">
        <f>I21*I19</f>
        <v>20254500</v>
      </c>
      <c r="J22" t="s">
        <v>27</v>
      </c>
    </row>
    <row r="23" spans="4:24" x14ac:dyDescent="0.25">
      <c r="D23" t="s">
        <v>22</v>
      </c>
    </row>
    <row r="24" spans="4:24" x14ac:dyDescent="0.25">
      <c r="D24" t="s">
        <v>23</v>
      </c>
      <c r="H24" t="s">
        <v>24</v>
      </c>
      <c r="P24" s="11"/>
      <c r="Q24" s="11"/>
      <c r="R24" s="13"/>
      <c r="T24" s="11"/>
      <c r="U24" s="11"/>
      <c r="V24" s="11"/>
      <c r="W24" s="11"/>
      <c r="X24" s="11"/>
    </row>
    <row r="25" spans="4:24" x14ac:dyDescent="0.25">
      <c r="H25" t="s">
        <v>17</v>
      </c>
      <c r="P25" s="11"/>
      <c r="Q25" s="14"/>
      <c r="R25" s="14"/>
      <c r="T25" s="14"/>
      <c r="U25" s="14"/>
      <c r="V25" s="11"/>
      <c r="W25" s="11"/>
      <c r="X25" s="11"/>
    </row>
    <row r="26" spans="4:24" x14ac:dyDescent="0.25">
      <c r="H26" t="s">
        <v>26</v>
      </c>
      <c r="P26" s="11"/>
      <c r="Q26" s="11"/>
      <c r="R26" s="11"/>
      <c r="T26" s="11"/>
      <c r="U26" s="11"/>
      <c r="V26" s="11"/>
      <c r="W26" s="11"/>
      <c r="X26" s="11"/>
    </row>
    <row r="27" spans="4:24" x14ac:dyDescent="0.25">
      <c r="I27">
        <v>19000000</v>
      </c>
      <c r="P27" s="11"/>
      <c r="Q27" s="11"/>
      <c r="R27" s="11"/>
      <c r="T27" s="11"/>
      <c r="U27" s="11"/>
      <c r="V27" s="11"/>
      <c r="W27" s="11"/>
      <c r="X27" s="11"/>
    </row>
    <row r="28" spans="4:24" x14ac:dyDescent="0.25">
      <c r="I28">
        <v>1170000</v>
      </c>
      <c r="P28" s="11"/>
      <c r="Q28" s="11"/>
      <c r="R28" s="12"/>
      <c r="T28" s="12"/>
      <c r="U28" s="12"/>
      <c r="V28" s="11"/>
      <c r="W28" s="11"/>
      <c r="X28" s="11"/>
    </row>
    <row r="29" spans="4:24" x14ac:dyDescent="0.25">
      <c r="I29">
        <v>30000</v>
      </c>
      <c r="P29" s="11"/>
      <c r="Q29" s="11"/>
      <c r="R29" s="11"/>
      <c r="T29" s="11"/>
      <c r="U29" s="11"/>
      <c r="V29" s="11"/>
      <c r="W29" s="11"/>
      <c r="X29" s="11"/>
    </row>
    <row r="30" spans="4:24" x14ac:dyDescent="0.25">
      <c r="I30">
        <f>I29+I28+I27</f>
        <v>20200000</v>
      </c>
      <c r="P30" s="11"/>
      <c r="Q30" s="11"/>
      <c r="R30" s="11"/>
      <c r="T30" s="11"/>
      <c r="U30" s="11"/>
      <c r="V30" s="11"/>
      <c r="W30" s="11"/>
      <c r="X30" s="11"/>
    </row>
    <row r="31" spans="4:24" x14ac:dyDescent="0.25">
      <c r="I31">
        <f>I30/I19</f>
        <v>31415.241057542768</v>
      </c>
      <c r="P31" s="11"/>
      <c r="Q31" s="11"/>
      <c r="R31" s="11"/>
      <c r="T31" s="11"/>
      <c r="U31" s="11"/>
      <c r="V31" s="11"/>
      <c r="W31" s="11"/>
      <c r="X31" s="11"/>
    </row>
    <row r="32" spans="4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B2" sqref="B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0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0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Sheet6</vt:lpstr>
      <vt:lpstr>Sheet5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2023-11-26T05:29:12Z</dcterms:modified>
</cp:coreProperties>
</file>