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Abhinandan Corner - Ulwe\"/>
    </mc:Choice>
  </mc:AlternateContent>
  <xr:revisionPtr revIDLastSave="0" documentId="13_ncr:1_{EE3DE7F9-CA79-4EF2-A95C-EE9D8AD7B3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ilding" sheetId="91" r:id="rId1"/>
    <sheet name="Total" sheetId="79" r:id="rId2"/>
    <sheet name="Rera" sheetId="92" r:id="rId3"/>
    <sheet name="Typical Floor" sheetId="85" r:id="rId4"/>
  </sheets>
  <definedNames>
    <definedName name="_xlnm._FilterDatabase" localSheetId="0" hidden="1">Building!$A$1:$O$41</definedName>
  </definedNames>
  <calcPr calcId="191029"/>
</workbook>
</file>

<file path=xl/calcChain.xml><?xml version="1.0" encoding="utf-8"?>
<calcChain xmlns="http://schemas.openxmlformats.org/spreadsheetml/2006/main">
  <c r="M46" i="92" l="1"/>
  <c r="K46" i="92"/>
  <c r="K45" i="92"/>
  <c r="K44" i="92"/>
  <c r="E41" i="91" l="1"/>
  <c r="F41" i="91"/>
  <c r="G41" i="91"/>
  <c r="H41" i="91"/>
  <c r="M41" i="91"/>
  <c r="J41" i="91"/>
  <c r="K41" i="91"/>
  <c r="P3" i="91"/>
  <c r="P2" i="91"/>
  <c r="K3" i="91"/>
  <c r="L3" i="91" s="1"/>
  <c r="M3" i="91"/>
  <c r="K4" i="91"/>
  <c r="L4" i="91"/>
  <c r="M4" i="91"/>
  <c r="K5" i="91"/>
  <c r="L5" i="91" s="1"/>
  <c r="M5" i="91"/>
  <c r="K6" i="91"/>
  <c r="L6" i="91"/>
  <c r="M6" i="91"/>
  <c r="K7" i="91"/>
  <c r="L7" i="91" s="1"/>
  <c r="M7" i="91"/>
  <c r="K8" i="91"/>
  <c r="L8" i="91" s="1"/>
  <c r="M8" i="91"/>
  <c r="K9" i="91"/>
  <c r="L9" i="91" s="1"/>
  <c r="M9" i="91"/>
  <c r="K10" i="91"/>
  <c r="L10" i="91" s="1"/>
  <c r="M10" i="91"/>
  <c r="K11" i="91"/>
  <c r="L11" i="91" s="1"/>
  <c r="M11" i="91"/>
  <c r="K12" i="91"/>
  <c r="L12" i="91"/>
  <c r="M12" i="91"/>
  <c r="K13" i="91"/>
  <c r="L13" i="91"/>
  <c r="M13" i="91"/>
  <c r="K14" i="91"/>
  <c r="L14" i="91"/>
  <c r="M14" i="91"/>
  <c r="K15" i="91"/>
  <c r="L15" i="91" s="1"/>
  <c r="M15" i="91"/>
  <c r="K16" i="91"/>
  <c r="L16" i="91"/>
  <c r="M16" i="91"/>
  <c r="K17" i="91"/>
  <c r="L17" i="91" s="1"/>
  <c r="M17" i="91"/>
  <c r="K18" i="91"/>
  <c r="L18" i="91" s="1"/>
  <c r="M18" i="91"/>
  <c r="K19" i="91"/>
  <c r="L19" i="91" s="1"/>
  <c r="M19" i="91"/>
  <c r="K20" i="91"/>
  <c r="L20" i="91" s="1"/>
  <c r="M20" i="91"/>
  <c r="K21" i="91"/>
  <c r="L21" i="91" s="1"/>
  <c r="M21" i="91"/>
  <c r="K22" i="91"/>
  <c r="L22" i="91" s="1"/>
  <c r="M22" i="91"/>
  <c r="J23" i="91"/>
  <c r="K23" i="91"/>
  <c r="L23" i="91" s="1"/>
  <c r="M23" i="91"/>
  <c r="J24" i="91"/>
  <c r="K24" i="91"/>
  <c r="L24" i="91" s="1"/>
  <c r="M24" i="91"/>
  <c r="J25" i="91"/>
  <c r="K25" i="91"/>
  <c r="L25" i="91" s="1"/>
  <c r="M25" i="91"/>
  <c r="J26" i="91"/>
  <c r="K26" i="91"/>
  <c r="L26" i="91" s="1"/>
  <c r="M26" i="91"/>
  <c r="J27" i="91"/>
  <c r="K27" i="91"/>
  <c r="L27" i="91" s="1"/>
  <c r="M27" i="91"/>
  <c r="J28" i="91"/>
  <c r="K28" i="91"/>
  <c r="L28" i="91" s="1"/>
  <c r="M28" i="91"/>
  <c r="J29" i="91"/>
  <c r="K29" i="91"/>
  <c r="L29" i="91"/>
  <c r="M29" i="91"/>
  <c r="J30" i="91"/>
  <c r="K30" i="91"/>
  <c r="L30" i="91"/>
  <c r="M30" i="91"/>
  <c r="J31" i="91"/>
  <c r="K31" i="91"/>
  <c r="L31" i="91"/>
  <c r="M31" i="91"/>
  <c r="J32" i="91"/>
  <c r="K32" i="91"/>
  <c r="L32" i="91"/>
  <c r="M32" i="91"/>
  <c r="J33" i="91"/>
  <c r="K33" i="91"/>
  <c r="L33" i="91"/>
  <c r="M33" i="91"/>
  <c r="J34" i="91"/>
  <c r="K34" i="91"/>
  <c r="L34" i="91"/>
  <c r="M34" i="91"/>
  <c r="J35" i="91"/>
  <c r="K35" i="91"/>
  <c r="L35" i="91"/>
  <c r="M35" i="91"/>
  <c r="J36" i="91"/>
  <c r="K36" i="91"/>
  <c r="L36" i="91"/>
  <c r="M36" i="91"/>
  <c r="J37" i="91"/>
  <c r="K37" i="91"/>
  <c r="L37" i="91"/>
  <c r="M37" i="91"/>
  <c r="J38" i="91"/>
  <c r="K38" i="91"/>
  <c r="L38" i="91"/>
  <c r="M38" i="91"/>
  <c r="J39" i="91"/>
  <c r="K39" i="91"/>
  <c r="L39" i="91"/>
  <c r="M39" i="91"/>
  <c r="J40" i="91"/>
  <c r="K40" i="91"/>
  <c r="L40" i="91"/>
  <c r="M40" i="91"/>
  <c r="M2" i="91"/>
  <c r="J2" i="91"/>
  <c r="H3" i="91"/>
  <c r="H4" i="91"/>
  <c r="H5" i="91"/>
  <c r="H6" i="91"/>
  <c r="H7" i="91"/>
  <c r="H8" i="91"/>
  <c r="H9" i="91"/>
  <c r="H10" i="91"/>
  <c r="H11" i="91"/>
  <c r="H12" i="91"/>
  <c r="H13" i="91"/>
  <c r="H14" i="91"/>
  <c r="H15" i="91"/>
  <c r="H16" i="91"/>
  <c r="H17" i="91"/>
  <c r="H18" i="91"/>
  <c r="H19" i="91"/>
  <c r="H20" i="91"/>
  <c r="H21" i="91"/>
  <c r="H22" i="91"/>
  <c r="H23" i="91"/>
  <c r="H24" i="91"/>
  <c r="H25" i="91"/>
  <c r="H26" i="91"/>
  <c r="H27" i="91"/>
  <c r="H28" i="91"/>
  <c r="H29" i="91"/>
  <c r="H30" i="91"/>
  <c r="H31" i="91"/>
  <c r="H32" i="91"/>
  <c r="H33" i="91"/>
  <c r="H34" i="91"/>
  <c r="H35" i="91"/>
  <c r="H36" i="91"/>
  <c r="H37" i="91"/>
  <c r="H38" i="91"/>
  <c r="H39" i="91"/>
  <c r="H40" i="91"/>
  <c r="H2" i="91"/>
  <c r="G3" i="91"/>
  <c r="G4" i="91"/>
  <c r="G5" i="91"/>
  <c r="G6" i="91"/>
  <c r="G7" i="91"/>
  <c r="G8" i="91"/>
  <c r="G9" i="91"/>
  <c r="G10" i="91"/>
  <c r="G11" i="91"/>
  <c r="G12" i="91"/>
  <c r="G13" i="91"/>
  <c r="G14" i="91"/>
  <c r="G15" i="91"/>
  <c r="G16" i="91"/>
  <c r="G17" i="91"/>
  <c r="G18" i="91"/>
  <c r="G19" i="91"/>
  <c r="G20" i="91"/>
  <c r="G21" i="91"/>
  <c r="G22" i="91"/>
  <c r="G23" i="91"/>
  <c r="G24" i="91"/>
  <c r="G25" i="91"/>
  <c r="G26" i="91"/>
  <c r="G27" i="91"/>
  <c r="G28" i="91"/>
  <c r="G29" i="91"/>
  <c r="G30" i="91"/>
  <c r="G31" i="91"/>
  <c r="G32" i="91"/>
  <c r="G33" i="91"/>
  <c r="G34" i="91"/>
  <c r="G35" i="91"/>
  <c r="G36" i="91"/>
  <c r="G37" i="91"/>
  <c r="G38" i="91"/>
  <c r="G39" i="91"/>
  <c r="G40" i="91"/>
  <c r="G2" i="91"/>
  <c r="S6" i="85"/>
  <c r="S7" i="85"/>
  <c r="S9" i="85"/>
  <c r="S10" i="85"/>
  <c r="S11" i="85"/>
  <c r="S12" i="85"/>
  <c r="S13" i="85"/>
  <c r="S14" i="85"/>
  <c r="S16" i="85"/>
  <c r="S17" i="85"/>
  <c r="S18" i="85"/>
  <c r="S19" i="85"/>
  <c r="S20" i="85"/>
  <c r="S21" i="85"/>
  <c r="S23" i="85"/>
  <c r="S24" i="85"/>
  <c r="S25" i="85"/>
  <c r="S26" i="85"/>
  <c r="S27" i="85"/>
  <c r="S28" i="85"/>
  <c r="S5" i="85"/>
  <c r="R28" i="85"/>
  <c r="P28" i="85"/>
  <c r="N28" i="85"/>
  <c r="L28" i="85"/>
  <c r="R27" i="85"/>
  <c r="P27" i="85"/>
  <c r="N27" i="85"/>
  <c r="L27" i="85"/>
  <c r="R26" i="85"/>
  <c r="P26" i="85"/>
  <c r="N26" i="85"/>
  <c r="L26" i="85"/>
  <c r="R25" i="85"/>
  <c r="P25" i="85"/>
  <c r="N25" i="85"/>
  <c r="L25" i="85"/>
  <c r="R24" i="85"/>
  <c r="P24" i="85"/>
  <c r="N24" i="85"/>
  <c r="L24" i="85"/>
  <c r="R23" i="85"/>
  <c r="P23" i="85"/>
  <c r="N23" i="85"/>
  <c r="L23" i="85"/>
  <c r="R21" i="85"/>
  <c r="R20" i="85"/>
  <c r="R19" i="85"/>
  <c r="R18" i="85"/>
  <c r="R17" i="85"/>
  <c r="R16" i="85"/>
  <c r="P21" i="85"/>
  <c r="P20" i="85"/>
  <c r="P19" i="85"/>
  <c r="P18" i="85"/>
  <c r="P17" i="85"/>
  <c r="P16" i="85"/>
  <c r="N21" i="85"/>
  <c r="N20" i="85"/>
  <c r="N19" i="85"/>
  <c r="N18" i="85"/>
  <c r="N17" i="85"/>
  <c r="N16" i="85"/>
  <c r="L21" i="85"/>
  <c r="L20" i="85"/>
  <c r="L19" i="85"/>
  <c r="L18" i="85"/>
  <c r="L17" i="85"/>
  <c r="L16" i="85"/>
  <c r="R14" i="85"/>
  <c r="R13" i="85"/>
  <c r="R12" i="85"/>
  <c r="R11" i="85"/>
  <c r="R10" i="85"/>
  <c r="R9" i="85"/>
  <c r="P14" i="85"/>
  <c r="P13" i="85"/>
  <c r="P12" i="85"/>
  <c r="P11" i="85"/>
  <c r="P10" i="85"/>
  <c r="P9" i="85"/>
  <c r="N14" i="85"/>
  <c r="N13" i="85"/>
  <c r="N12" i="85"/>
  <c r="N11" i="85"/>
  <c r="N10" i="85"/>
  <c r="N9" i="85"/>
  <c r="L14" i="85"/>
  <c r="L13" i="85"/>
  <c r="L12" i="85"/>
  <c r="L11" i="85"/>
  <c r="L10" i="85"/>
  <c r="L9" i="85"/>
  <c r="R7" i="85"/>
  <c r="R6" i="85"/>
  <c r="R5" i="85"/>
  <c r="N7" i="85"/>
  <c r="N6" i="85"/>
  <c r="L6" i="85"/>
  <c r="L7" i="85"/>
  <c r="L5" i="85"/>
  <c r="K2" i="91" l="1"/>
  <c r="L2" i="91" s="1"/>
  <c r="D34" i="92"/>
  <c r="D35" i="92"/>
  <c r="D36" i="92"/>
  <c r="D37" i="92"/>
  <c r="D38" i="92"/>
  <c r="D39" i="92"/>
  <c r="D40" i="92"/>
  <c r="D41" i="92"/>
  <c r="D42" i="92"/>
  <c r="D33" i="92"/>
  <c r="E43" i="92"/>
  <c r="H9" i="79" l="1"/>
  <c r="D9" i="79"/>
  <c r="F8" i="79"/>
  <c r="E8" i="79"/>
  <c r="D8" i="79"/>
  <c r="H5" i="79"/>
  <c r="G5" i="79"/>
  <c r="G9" i="79" s="1"/>
  <c r="F5" i="79"/>
  <c r="E5" i="79"/>
  <c r="E9" i="79" s="1"/>
  <c r="J4" i="79"/>
  <c r="D3" i="79"/>
  <c r="J6" i="79"/>
  <c r="J7" i="79"/>
  <c r="D6" i="79"/>
  <c r="D2" i="79"/>
  <c r="F9" i="79" l="1"/>
  <c r="D5" i="79"/>
  <c r="J3" i="79" l="1"/>
  <c r="L3" i="79" s="1"/>
  <c r="J2" i="79"/>
  <c r="J9" i="79" s="1"/>
  <c r="L2" i="79" l="1"/>
  <c r="L9" i="79" s="1"/>
</calcChain>
</file>

<file path=xl/sharedStrings.xml><?xml version="1.0" encoding="utf-8"?>
<sst xmlns="http://schemas.openxmlformats.org/spreadsheetml/2006/main" count="159" uniqueCount="58">
  <si>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</si>
  <si>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</si>
  <si>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</si>
  <si>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</si>
  <si>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</si>
  <si>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</si>
  <si>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</si>
  <si>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</si>
  <si>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</si>
  <si>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</si>
  <si>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</si>
  <si>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>Total (a)</t>
  </si>
  <si>
    <t xml:space="preserve">Built up Area in 
Sq. Ft. 
</t>
  </si>
  <si>
    <t>2BHK</t>
  </si>
  <si>
    <t>Bldg 2</t>
  </si>
  <si>
    <t>Comp</t>
  </si>
  <si>
    <t>2 BHK</t>
  </si>
  <si>
    <t xml:space="preserve"> As per Approved Plan RERA Carpet Area in 
Sq. Ft.                      
</t>
  </si>
  <si>
    <t>Land Owner's Flat / Sale</t>
  </si>
  <si>
    <t>Approved - Sale (A &amp; B)</t>
  </si>
  <si>
    <t>Proposed - Sale (A &amp; B)</t>
  </si>
  <si>
    <t>Approved - Rehab (A &amp; B)</t>
  </si>
  <si>
    <t>Approved - Sale -C</t>
  </si>
  <si>
    <t xml:space="preserve">1 BHK - 54                                         2 BHK - 18                                                           </t>
  </si>
  <si>
    <t xml:space="preserve">1 BHK - 32                                         2 BHK - 12                                                           </t>
  </si>
  <si>
    <t xml:space="preserve">1 BHK - 10                                         2 BHK - 06                                                           </t>
  </si>
  <si>
    <t xml:space="preserve">1 BHK - 14                                                                                                  </t>
  </si>
  <si>
    <t xml:space="preserve">1 BHK - 06                                                                                                  </t>
  </si>
  <si>
    <t>Approved - Rehab -C</t>
  </si>
  <si>
    <t>Total (b)</t>
  </si>
  <si>
    <t>Total (a + b)</t>
  </si>
  <si>
    <t>Sr.No.</t>
  </si>
  <si>
    <t>Apartment Type</t>
  </si>
  <si>
    <t>Carpet Area (in Sqmts)</t>
  </si>
  <si>
    <t>Number of Apartment</t>
  </si>
  <si>
    <t>1BHK</t>
  </si>
  <si>
    <t>1 BHK</t>
  </si>
  <si>
    <t>1BHK Landowner</t>
  </si>
  <si>
    <t>2BHK Landowner</t>
  </si>
  <si>
    <t>Carpet Area (in Sqfts)</t>
  </si>
  <si>
    <t>Bal</t>
  </si>
  <si>
    <t>Enc. Bal</t>
  </si>
  <si>
    <t>Nat. Terr</t>
  </si>
  <si>
    <t>201 to 501</t>
  </si>
  <si>
    <t>202 to 502</t>
  </si>
  <si>
    <t>203 to 503</t>
  </si>
  <si>
    <t>204 to 504</t>
  </si>
  <si>
    <t>205 to 505</t>
  </si>
  <si>
    <t>206 to 506</t>
  </si>
  <si>
    <r>
      <t xml:space="preserve">Realizable Value /                   Fair Market Value                        as on date in </t>
    </r>
    <r>
      <rPr>
        <b/>
        <sz val="7"/>
        <color rgb="FFFF0000"/>
        <rFont val="Rupee Foradian"/>
        <family val="2"/>
      </rPr>
      <t>`</t>
    </r>
    <r>
      <rPr>
        <b/>
        <sz val="7"/>
        <color rgb="FFFF0000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</si>
  <si>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rgb="FFFF0000"/>
        <rFont val="Rupee Foradian"/>
        <family val="2"/>
      </rPr>
      <t>`</t>
    </r>
    <r>
      <rPr>
        <b/>
        <sz val="7"/>
        <color rgb="FFFF0000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</si>
  <si>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rgb="FFFF0000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</si>
  <si>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rgb="FFFF0000"/>
        <rFont val="Rupee Foradian"/>
        <family val="2"/>
      </rPr>
      <t>`</t>
    </r>
  </si>
  <si>
    <t xml:space="preserve"> As per Approved Plan Open Balcony + Encl. Balcony +  Area + Natrual Terrace in 
Sq. Ft.                      
</t>
  </si>
  <si>
    <t xml:space="preserve"> Total Area in 
Sq. Ft.                      
</t>
  </si>
  <si>
    <r>
      <t xml:space="preserve">Rate per 
Sq. ft. on Total area 
in </t>
    </r>
    <r>
      <rPr>
        <b/>
        <sz val="7"/>
        <color rgb="FFFF0000"/>
        <rFont val="Rupee Foradian"/>
        <family val="2"/>
      </rPr>
      <t>`</t>
    </r>
    <r>
      <rPr>
        <b/>
        <sz val="7"/>
        <color rgb="FFFF0000"/>
        <rFont val="Arial Narrow"/>
        <family val="2"/>
      </rPr>
      <t xml:space="preserve">
</t>
    </r>
  </si>
  <si>
    <t>Sale</t>
  </si>
  <si>
    <t>Rehab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</si>
</sst>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_ * #,##0_ ;_ * \-#,##0_ ;_ * &quot;-&quot;??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1"/>
      <color rgb="FF333333"/>
      <name val="Open Sans"/>
      <family val="2"/>
    </font>
    <font>
      <b/>
      <sz val="7"/>
      <color theme="1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sz val="11"/>
      <color rgb="FF333333"/>
      <name val="Arial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FF0000"/>
      <name val="Arial"/>
      <family val="2"/>
    </font>
    <font>
      <b/>
      <sz val="7"/>
      <color rgb="FFFF0000"/>
      <name val="Arial Narrow"/>
      <family val="2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7"/>
      <color rgb="FFFF0000"/>
      <name val="Rupee Foradian"/>
      <family val="2"/>
    </font>
    <font>
      <b/>
      <sz val="7"/>
      <color rgb="FFFF0000"/>
      <name val="Calibri"/>
      <family val="2"/>
    </font>
    <font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4048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43" fontId="2" fillId="0" borderId="0" xfId="0" applyNumberFormat="1" applyFont="1"/>
    <xf numFmtId="0" fontId="5" fillId="0" borderId="8" xfId="0" applyFont="1" applyBorder="1" applyAlignment="1">
      <alignment horizontal="center" vertical="center" wrapText="1"/>
    </xf>
    <xf numFmtId="43" fontId="2" fillId="0" borderId="0" xfId="1" applyFont="1"/>
    <xf numFmtId="1" fontId="0" fillId="0" borderId="0" xfId="0" applyNumberFormat="1" applyAlignment="1">
      <alignment horizontal="center"/>
    </xf>
    <xf numFmtId="1" fontId="0" fillId="0" borderId="0" xfId="0" applyNumberForma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8" fillId="0" borderId="0" xfId="0" applyNumberFormat="1" applyFont="1"/>
    <xf numFmtId="0" fontId="9" fillId="2" borderId="7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/>
    </xf>
    <xf numFmtId="43" fontId="6" fillId="0" borderId="2" xfId="0" applyNumberFormat="1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43" fontId="6" fillId="0" borderId="1" xfId="0" applyNumberFormat="1" applyFont="1" applyBorder="1" applyAlignment="1">
      <alignment horizontal="center"/>
    </xf>
    <xf numFmtId="43" fontId="6" fillId="0" borderId="2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43" fontId="7" fillId="0" borderId="2" xfId="0" applyNumberFormat="1" applyFont="1" applyBorder="1" applyAlignment="1">
      <alignment horizontal="center"/>
    </xf>
    <xf numFmtId="43" fontId="7" fillId="0" borderId="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43" fontId="11" fillId="0" borderId="1" xfId="1" applyFont="1" applyBorder="1" applyAlignment="1">
      <alignment horizontal="center"/>
    </xf>
    <xf numFmtId="43" fontId="8" fillId="0" borderId="0" xfId="1" applyFont="1"/>
    <xf numFmtId="0" fontId="6" fillId="0" borderId="1" xfId="0" applyFont="1" applyBorder="1" applyAlignment="1">
      <alignment horizontal="center"/>
    </xf>
    <xf numFmtId="43" fontId="6" fillId="0" borderId="1" xfId="1" applyFont="1" applyBorder="1" applyAlignment="1">
      <alignment horizontal="left"/>
    </xf>
    <xf numFmtId="43" fontId="6" fillId="0" borderId="1" xfId="1" applyFont="1" applyBorder="1" applyAlignment="1">
      <alignment horizontal="center"/>
    </xf>
    <xf numFmtId="1" fontId="6" fillId="0" borderId="1" xfId="2" applyNumberFormat="1" applyFont="1" applyBorder="1" applyAlignment="1">
      <alignment horizontal="center" vertical="top" wrapText="1"/>
    </xf>
    <xf numFmtId="165" fontId="6" fillId="0" borderId="1" xfId="1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3" fillId="0" borderId="0" xfId="0" applyFont="1"/>
    <xf numFmtId="2" fontId="2" fillId="0" borderId="0" xfId="0" applyNumberFormat="1" applyFont="1"/>
    <xf numFmtId="1" fontId="7" fillId="0" borderId="3" xfId="0" applyNumberFormat="1" applyFont="1" applyBorder="1" applyAlignment="1">
      <alignment horizontal="center"/>
    </xf>
    <xf numFmtId="43" fontId="7" fillId="0" borderId="3" xfId="1" applyFont="1" applyBorder="1" applyAlignment="1">
      <alignment horizontal="center"/>
    </xf>
    <xf numFmtId="1" fontId="6" fillId="0" borderId="3" xfId="2" applyNumberFormat="1" applyFont="1" applyBorder="1" applyAlignment="1">
      <alignment horizontal="center" vertical="top" wrapText="1"/>
    </xf>
    <xf numFmtId="165" fontId="7" fillId="0" borderId="3" xfId="1" applyNumberFormat="1" applyFont="1" applyFill="1" applyBorder="1" applyAlignment="1">
      <alignment horizontal="center"/>
    </xf>
    <xf numFmtId="43" fontId="6" fillId="0" borderId="10" xfId="1" applyFont="1" applyFill="1" applyBorder="1" applyAlignment="1">
      <alignment horizontal="center"/>
    </xf>
    <xf numFmtId="0" fontId="14" fillId="0" borderId="0" xfId="0" applyFont="1"/>
    <xf numFmtId="1" fontId="0" fillId="0" borderId="7" xfId="0" applyNumberFormat="1" applyBorder="1" applyAlignment="1">
      <alignment horizontal="left" vertical="top" wrapText="1"/>
    </xf>
    <xf numFmtId="1" fontId="13" fillId="0" borderId="0" xfId="0" applyNumberFormat="1" applyFont="1"/>
    <xf numFmtId="0" fontId="15" fillId="6" borderId="7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vertical="top" wrapText="1"/>
    </xf>
    <xf numFmtId="0" fontId="9" fillId="3" borderId="7" xfId="0" applyFont="1" applyFill="1" applyBorder="1" applyAlignment="1">
      <alignment vertical="top" wrapText="1"/>
    </xf>
    <xf numFmtId="2" fontId="13" fillId="0" borderId="0" xfId="0" applyNumberFormat="1" applyFont="1"/>
    <xf numFmtId="1" fontId="13" fillId="0" borderId="0" xfId="0" applyNumberFormat="1" applyFont="1" applyAlignment="1">
      <alignment horizontal="center"/>
    </xf>
    <xf numFmtId="0" fontId="4" fillId="0" borderId="7" xfId="0" applyFont="1" applyBorder="1" applyAlignment="1">
      <alignment vertical="top" wrapText="1"/>
    </xf>
    <xf numFmtId="164" fontId="0" fillId="0" borderId="0" xfId="0" applyNumberFormat="1"/>
    <xf numFmtId="0" fontId="6" fillId="0" borderId="10" xfId="0" applyFont="1" applyBorder="1" applyAlignment="1">
      <alignment horizontal="center"/>
    </xf>
    <xf numFmtId="1" fontId="6" fillId="0" borderId="10" xfId="2" applyNumberFormat="1" applyFont="1" applyBorder="1" applyAlignment="1">
      <alignment horizontal="center" vertical="top" wrapText="1"/>
    </xf>
    <xf numFmtId="0" fontId="0" fillId="0" borderId="10" xfId="0" applyBorder="1"/>
    <xf numFmtId="0" fontId="0" fillId="0" borderId="0" xfId="0" applyAlignment="1">
      <alignment horizontal="center"/>
    </xf>
    <xf numFmtId="0" fontId="9" fillId="0" borderId="0" xfId="0" applyFont="1" applyAlignment="1">
      <alignment vertical="top" wrapText="1"/>
    </xf>
    <xf numFmtId="0" fontId="13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43" fontId="6" fillId="0" borderId="0" xfId="1" applyFont="1" applyFill="1" applyBorder="1" applyAlignment="1">
      <alignment horizontal="center"/>
    </xf>
    <xf numFmtId="1" fontId="6" fillId="0" borderId="0" xfId="2" applyNumberFormat="1" applyFont="1" applyAlignment="1">
      <alignment horizontal="center" vertical="top" wrapText="1"/>
    </xf>
    <xf numFmtId="165" fontId="6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top" wrapText="1"/>
    </xf>
    <xf numFmtId="165" fontId="7" fillId="0" borderId="0" xfId="0" applyNumberFormat="1" applyFont="1" applyAlignment="1">
      <alignment horizontal="center"/>
    </xf>
    <xf numFmtId="0" fontId="6" fillId="0" borderId="0" xfId="0" applyFont="1"/>
    <xf numFmtId="2" fontId="6" fillId="0" borderId="0" xfId="0" applyNumberFormat="1" applyFont="1" applyAlignment="1">
      <alignment horizontal="center"/>
    </xf>
    <xf numFmtId="0" fontId="18" fillId="0" borderId="0" xfId="0" applyFont="1"/>
    <xf numFmtId="1" fontId="18" fillId="0" borderId="0" xfId="0" applyNumberFormat="1" applyFont="1"/>
    <xf numFmtId="43" fontId="18" fillId="0" borderId="0" xfId="0" applyNumberFormat="1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17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6" fillId="5" borderId="0" xfId="0" applyFont="1" applyFill="1"/>
    <xf numFmtId="0" fontId="22" fillId="0" borderId="0" xfId="0" applyFont="1" applyAlignment="1">
      <alignment horizontal="center"/>
    </xf>
    <xf numFmtId="0" fontId="9" fillId="2" borderId="7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601369</xdr:colOff>
      <xdr:row>29</xdr:row>
      <xdr:rowOff>105561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8FCECE-3066-4E9C-AFDC-4E0D09701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69119" cy="5630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123825</xdr:rowOff>
    </xdr:from>
    <xdr:to>
      <xdr:col>7</xdr:col>
      <xdr:colOff>676275</xdr:colOff>
      <xdr:row>28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1D0E75-58DA-C3A6-4847-6C86AABF0F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705" t="43142" r="38342" b="5660"/>
        <a:stretch/>
      </xdr:blipFill>
      <xdr:spPr>
        <a:xfrm>
          <a:off x="0" y="5095875"/>
          <a:ext cx="6210300" cy="526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EF0F1-7358-4602-92FA-4FF7F9E81D7E}">
  <dimension ref="A1:P123"/>
  <sheetViews>
    <sheetView tabSelected="1" topLeftCell="A17" zoomScale="145" zoomScaleNormal="145" workbookViewId="0">
      <selection activeCell="H34" sqref="H34"/>
    </sheetView>
  </sheetViews>
  <sheetFormatPr defaultRowHeight="15" x14ac:dyDescent="0.25"/>
  <cols>
    <col min="1" max="1" width="4" style="117" customWidth="1"/>
    <col min="2" max="3" width="5.140625" style="92" customWidth="1"/>
    <col min="4" max="4" width="7.28515625" style="87" customWidth="1"/>
    <col min="5" max="5" width="7.140625" style="88" customWidth="1"/>
    <col min="6" max="6" width="7.5703125" style="88" customWidth="1"/>
    <col min="7" max="7" width="6.140625" style="88" customWidth="1"/>
    <col min="8" max="8" width="7.28515625" style="89" customWidth="1"/>
    <col min="9" max="9" width="7.140625" style="89" customWidth="1"/>
    <col min="10" max="10" width="15.28515625" style="89" customWidth="1"/>
    <col min="11" max="11" width="14.42578125" style="89" customWidth="1"/>
    <col min="12" max="12" width="7.7109375" style="89" customWidth="1"/>
    <col min="13" max="13" width="11.42578125" style="89" customWidth="1"/>
    <col min="14" max="14" width="11.5703125" style="52" customWidth="1"/>
    <col min="15" max="15" width="16.5703125" customWidth="1"/>
    <col min="16" max="16" width="16.140625" customWidth="1"/>
  </cols>
  <sheetData>
    <row r="1" spans="1:16" ht="78" customHeight="1" x14ac:dyDescent="0.25">
      <c r="A1" s="111" t="s">
        <v>1</v>
      </c>
      <c r="B1" s="68" t="s">
        <v>0</v>
      </c>
      <c r="C1" s="68" t="s">
        <v>2</v>
      </c>
      <c r="D1" s="68" t="s">
        <v>15</v>
      </c>
      <c r="E1" s="68" t="s">
        <v>17</v>
      </c>
      <c r="F1" s="68" t="s">
        <v>53</v>
      </c>
      <c r="G1" s="68" t="s">
        <v>54</v>
      </c>
      <c r="H1" s="68" t="s">
        <v>12</v>
      </c>
      <c r="I1" s="68" t="s">
        <v>55</v>
      </c>
      <c r="J1" s="68" t="s">
        <v>49</v>
      </c>
      <c r="K1" s="99" t="s">
        <v>50</v>
      </c>
      <c r="L1" s="100" t="s">
        <v>51</v>
      </c>
      <c r="M1" s="100" t="s">
        <v>52</v>
      </c>
      <c r="N1" s="101" t="s">
        <v>18</v>
      </c>
      <c r="O1" s="6"/>
    </row>
    <row r="2" spans="1:16" ht="15.75" customHeight="1" x14ac:dyDescent="0.3">
      <c r="A2" s="112">
        <v>1</v>
      </c>
      <c r="B2" s="69">
        <v>101</v>
      </c>
      <c r="C2" s="69">
        <v>1</v>
      </c>
      <c r="D2" s="26" t="s">
        <v>36</v>
      </c>
      <c r="E2" s="26">
        <v>365</v>
      </c>
      <c r="F2" s="26">
        <v>89</v>
      </c>
      <c r="G2" s="26">
        <f>E2+F2</f>
        <v>454</v>
      </c>
      <c r="H2" s="26">
        <f>G2*1.1</f>
        <v>499.40000000000003</v>
      </c>
      <c r="I2" s="38">
        <v>11000</v>
      </c>
      <c r="J2" s="39">
        <f>G2*I2</f>
        <v>4994000</v>
      </c>
      <c r="K2" s="40">
        <f t="shared" ref="K2:K16" si="0">J2*1.08</f>
        <v>5393520</v>
      </c>
      <c r="L2" s="41">
        <f t="shared" ref="L2:L16" si="1">MROUND((K2*0.025/12),500)</f>
        <v>11000</v>
      </c>
      <c r="M2" s="42">
        <f>H2*2600</f>
        <v>1298440</v>
      </c>
      <c r="N2" s="118" t="s">
        <v>56</v>
      </c>
      <c r="P2">
        <f>820*7000</f>
        <v>5740000</v>
      </c>
    </row>
    <row r="3" spans="1:16" ht="15.75" customHeight="1" x14ac:dyDescent="0.3">
      <c r="A3" s="112">
        <v>2</v>
      </c>
      <c r="B3" s="69">
        <v>102</v>
      </c>
      <c r="C3" s="69">
        <v>1</v>
      </c>
      <c r="D3" s="26" t="s">
        <v>16</v>
      </c>
      <c r="E3" s="26">
        <v>475</v>
      </c>
      <c r="F3" s="26">
        <v>117</v>
      </c>
      <c r="G3" s="26">
        <f t="shared" ref="G3:G40" si="2">E3+F3</f>
        <v>592</v>
      </c>
      <c r="H3" s="26">
        <f t="shared" ref="H3:H40" si="3">G3*1.1</f>
        <v>651.20000000000005</v>
      </c>
      <c r="I3" s="38">
        <v>11000</v>
      </c>
      <c r="J3" s="39">
        <v>0</v>
      </c>
      <c r="K3" s="40">
        <f t="shared" ref="K3:K40" si="4">J3*1.08</f>
        <v>0</v>
      </c>
      <c r="L3" s="41">
        <f t="shared" ref="L3:L40" si="5">MROUND((K3*0.025/12),500)</f>
        <v>0</v>
      </c>
      <c r="M3" s="42">
        <f t="shared" ref="M3:M40" si="6">H3*2600</f>
        <v>1693120.0000000002</v>
      </c>
      <c r="N3" s="118" t="s">
        <v>57</v>
      </c>
      <c r="P3">
        <f>1100*7000</f>
        <v>7700000</v>
      </c>
    </row>
    <row r="4" spans="1:16" ht="15.75" customHeight="1" x14ac:dyDescent="0.3">
      <c r="A4" s="112">
        <v>3</v>
      </c>
      <c r="B4" s="69">
        <v>103</v>
      </c>
      <c r="C4" s="69">
        <v>1</v>
      </c>
      <c r="D4" s="26" t="s">
        <v>16</v>
      </c>
      <c r="E4" s="26">
        <v>489</v>
      </c>
      <c r="F4" s="26">
        <v>119</v>
      </c>
      <c r="G4" s="26">
        <f t="shared" si="2"/>
        <v>608</v>
      </c>
      <c r="H4" s="26">
        <f t="shared" si="3"/>
        <v>668.80000000000007</v>
      </c>
      <c r="I4" s="38">
        <v>11000</v>
      </c>
      <c r="J4" s="39">
        <v>0</v>
      </c>
      <c r="K4" s="40">
        <f t="shared" si="4"/>
        <v>0</v>
      </c>
      <c r="L4" s="41">
        <f t="shared" si="5"/>
        <v>0</v>
      </c>
      <c r="M4" s="42">
        <f t="shared" si="6"/>
        <v>1738880.0000000002</v>
      </c>
      <c r="N4" s="118" t="s">
        <v>57</v>
      </c>
    </row>
    <row r="5" spans="1:16" ht="15.75" customHeight="1" x14ac:dyDescent="0.3">
      <c r="A5" s="112">
        <v>4</v>
      </c>
      <c r="B5" s="70">
        <v>201</v>
      </c>
      <c r="C5" s="69">
        <v>2</v>
      </c>
      <c r="D5" s="26" t="s">
        <v>36</v>
      </c>
      <c r="E5" s="26">
        <v>306</v>
      </c>
      <c r="F5" s="26">
        <v>143</v>
      </c>
      <c r="G5" s="26">
        <f t="shared" si="2"/>
        <v>449</v>
      </c>
      <c r="H5" s="26">
        <f t="shared" si="3"/>
        <v>493.90000000000003</v>
      </c>
      <c r="I5" s="38">
        <v>11000</v>
      </c>
      <c r="J5" s="39">
        <v>0</v>
      </c>
      <c r="K5" s="40">
        <f t="shared" si="4"/>
        <v>0</v>
      </c>
      <c r="L5" s="41">
        <f t="shared" si="5"/>
        <v>0</v>
      </c>
      <c r="M5" s="42">
        <f t="shared" si="6"/>
        <v>1284140</v>
      </c>
      <c r="N5" s="118" t="s">
        <v>57</v>
      </c>
    </row>
    <row r="6" spans="1:16" ht="15.75" customHeight="1" x14ac:dyDescent="0.3">
      <c r="A6" s="112">
        <v>5</v>
      </c>
      <c r="B6" s="70">
        <v>202</v>
      </c>
      <c r="C6" s="69">
        <v>2</v>
      </c>
      <c r="D6" s="26" t="s">
        <v>36</v>
      </c>
      <c r="E6" s="26">
        <v>319</v>
      </c>
      <c r="F6" s="26">
        <v>142</v>
      </c>
      <c r="G6" s="26">
        <f t="shared" si="2"/>
        <v>461</v>
      </c>
      <c r="H6" s="26">
        <f t="shared" si="3"/>
        <v>507.1</v>
      </c>
      <c r="I6" s="38">
        <v>11000</v>
      </c>
      <c r="J6" s="39">
        <v>0</v>
      </c>
      <c r="K6" s="40">
        <f t="shared" si="4"/>
        <v>0</v>
      </c>
      <c r="L6" s="41">
        <f t="shared" si="5"/>
        <v>0</v>
      </c>
      <c r="M6" s="42">
        <f t="shared" si="6"/>
        <v>1318460</v>
      </c>
      <c r="N6" s="118" t="s">
        <v>57</v>
      </c>
    </row>
    <row r="7" spans="1:16" ht="15.75" customHeight="1" x14ac:dyDescent="0.3">
      <c r="A7" s="112">
        <v>6</v>
      </c>
      <c r="B7" s="70">
        <v>203</v>
      </c>
      <c r="C7" s="69">
        <v>2</v>
      </c>
      <c r="D7" s="26" t="s">
        <v>16</v>
      </c>
      <c r="E7" s="26">
        <v>475</v>
      </c>
      <c r="F7" s="26">
        <v>117</v>
      </c>
      <c r="G7" s="26">
        <f t="shared" si="2"/>
        <v>592</v>
      </c>
      <c r="H7" s="26">
        <f t="shared" si="3"/>
        <v>651.20000000000005</v>
      </c>
      <c r="I7" s="38">
        <v>11000</v>
      </c>
      <c r="J7" s="39">
        <v>0</v>
      </c>
      <c r="K7" s="40">
        <f t="shared" si="4"/>
        <v>0</v>
      </c>
      <c r="L7" s="41">
        <f t="shared" si="5"/>
        <v>0</v>
      </c>
      <c r="M7" s="42">
        <f t="shared" si="6"/>
        <v>1693120.0000000002</v>
      </c>
      <c r="N7" s="118" t="s">
        <v>57</v>
      </c>
    </row>
    <row r="8" spans="1:16" ht="15.75" customHeight="1" x14ac:dyDescent="0.3">
      <c r="A8" s="112">
        <v>7</v>
      </c>
      <c r="B8" s="70">
        <v>204</v>
      </c>
      <c r="C8" s="69">
        <v>2</v>
      </c>
      <c r="D8" s="26" t="s">
        <v>16</v>
      </c>
      <c r="E8" s="26">
        <v>489</v>
      </c>
      <c r="F8" s="26">
        <v>119</v>
      </c>
      <c r="G8" s="26">
        <f t="shared" si="2"/>
        <v>608</v>
      </c>
      <c r="H8" s="26">
        <f t="shared" si="3"/>
        <v>668.80000000000007</v>
      </c>
      <c r="I8" s="38">
        <v>11000</v>
      </c>
      <c r="J8" s="39">
        <v>0</v>
      </c>
      <c r="K8" s="40">
        <f t="shared" si="4"/>
        <v>0</v>
      </c>
      <c r="L8" s="41">
        <f t="shared" si="5"/>
        <v>0</v>
      </c>
      <c r="M8" s="42">
        <f t="shared" si="6"/>
        <v>1738880.0000000002</v>
      </c>
      <c r="N8" s="118" t="s">
        <v>57</v>
      </c>
    </row>
    <row r="9" spans="1:16" ht="15.75" customHeight="1" x14ac:dyDescent="0.3">
      <c r="A9" s="112">
        <v>8</v>
      </c>
      <c r="B9" s="70">
        <v>205</v>
      </c>
      <c r="C9" s="69">
        <v>2</v>
      </c>
      <c r="D9" s="26" t="s">
        <v>36</v>
      </c>
      <c r="E9" s="26">
        <v>312</v>
      </c>
      <c r="F9" s="26">
        <v>115</v>
      </c>
      <c r="G9" s="26">
        <f t="shared" si="2"/>
        <v>427</v>
      </c>
      <c r="H9" s="26">
        <f t="shared" si="3"/>
        <v>469.70000000000005</v>
      </c>
      <c r="I9" s="38">
        <v>11000</v>
      </c>
      <c r="J9" s="39">
        <v>0</v>
      </c>
      <c r="K9" s="40">
        <f t="shared" si="4"/>
        <v>0</v>
      </c>
      <c r="L9" s="41">
        <f t="shared" si="5"/>
        <v>0</v>
      </c>
      <c r="M9" s="42">
        <f t="shared" si="6"/>
        <v>1221220.0000000002</v>
      </c>
      <c r="N9" s="118" t="s">
        <v>57</v>
      </c>
    </row>
    <row r="10" spans="1:16" ht="15.75" customHeight="1" x14ac:dyDescent="0.3">
      <c r="A10" s="112">
        <v>9</v>
      </c>
      <c r="B10" s="70">
        <v>206</v>
      </c>
      <c r="C10" s="69">
        <v>2</v>
      </c>
      <c r="D10" s="26" t="s">
        <v>36</v>
      </c>
      <c r="E10" s="26">
        <v>306</v>
      </c>
      <c r="F10" s="26">
        <v>115</v>
      </c>
      <c r="G10" s="26">
        <f t="shared" si="2"/>
        <v>421</v>
      </c>
      <c r="H10" s="26">
        <f t="shared" si="3"/>
        <v>463.1</v>
      </c>
      <c r="I10" s="38">
        <v>11000</v>
      </c>
      <c r="J10" s="39">
        <v>0</v>
      </c>
      <c r="K10" s="40">
        <f t="shared" si="4"/>
        <v>0</v>
      </c>
      <c r="L10" s="41">
        <f t="shared" si="5"/>
        <v>0</v>
      </c>
      <c r="M10" s="42">
        <f t="shared" si="6"/>
        <v>1204060</v>
      </c>
      <c r="N10" s="118" t="s">
        <v>57</v>
      </c>
    </row>
    <row r="11" spans="1:16" ht="15.75" customHeight="1" x14ac:dyDescent="0.3">
      <c r="A11" s="112">
        <v>10</v>
      </c>
      <c r="B11" s="70">
        <v>301</v>
      </c>
      <c r="C11" s="19">
        <v>3</v>
      </c>
      <c r="D11" s="26" t="s">
        <v>36</v>
      </c>
      <c r="E11" s="26">
        <v>306</v>
      </c>
      <c r="F11" s="26">
        <v>143</v>
      </c>
      <c r="G11" s="26">
        <f t="shared" si="2"/>
        <v>449</v>
      </c>
      <c r="H11" s="26">
        <f t="shared" si="3"/>
        <v>493.90000000000003</v>
      </c>
      <c r="I11" s="38">
        <v>11000</v>
      </c>
      <c r="J11" s="39">
        <v>0</v>
      </c>
      <c r="K11" s="40">
        <f t="shared" si="4"/>
        <v>0</v>
      </c>
      <c r="L11" s="41">
        <f t="shared" si="5"/>
        <v>0</v>
      </c>
      <c r="M11" s="42">
        <f t="shared" si="6"/>
        <v>1284140</v>
      </c>
      <c r="N11" s="118" t="s">
        <v>57</v>
      </c>
    </row>
    <row r="12" spans="1:16" ht="15.75" customHeight="1" x14ac:dyDescent="0.3">
      <c r="A12" s="112">
        <v>11</v>
      </c>
      <c r="B12" s="70">
        <v>302</v>
      </c>
      <c r="C12" s="19">
        <v>3</v>
      </c>
      <c r="D12" s="26" t="s">
        <v>36</v>
      </c>
      <c r="E12" s="26">
        <v>319</v>
      </c>
      <c r="F12" s="26">
        <v>142</v>
      </c>
      <c r="G12" s="26">
        <f t="shared" si="2"/>
        <v>461</v>
      </c>
      <c r="H12" s="26">
        <f t="shared" si="3"/>
        <v>507.1</v>
      </c>
      <c r="I12" s="38">
        <v>11000</v>
      </c>
      <c r="J12" s="39">
        <v>0</v>
      </c>
      <c r="K12" s="40">
        <f t="shared" si="4"/>
        <v>0</v>
      </c>
      <c r="L12" s="41">
        <f t="shared" si="5"/>
        <v>0</v>
      </c>
      <c r="M12" s="42">
        <f t="shared" si="6"/>
        <v>1318460</v>
      </c>
      <c r="N12" s="118" t="s">
        <v>57</v>
      </c>
    </row>
    <row r="13" spans="1:16" ht="15.75" customHeight="1" x14ac:dyDescent="0.3">
      <c r="A13" s="112">
        <v>12</v>
      </c>
      <c r="B13" s="70">
        <v>303</v>
      </c>
      <c r="C13" s="19">
        <v>3</v>
      </c>
      <c r="D13" s="26" t="s">
        <v>16</v>
      </c>
      <c r="E13" s="26">
        <v>475</v>
      </c>
      <c r="F13" s="26">
        <v>117</v>
      </c>
      <c r="G13" s="26">
        <f t="shared" si="2"/>
        <v>592</v>
      </c>
      <c r="H13" s="26">
        <f t="shared" si="3"/>
        <v>651.20000000000005</v>
      </c>
      <c r="I13" s="38">
        <v>11000</v>
      </c>
      <c r="J13" s="39">
        <v>0</v>
      </c>
      <c r="K13" s="40">
        <f t="shared" si="4"/>
        <v>0</v>
      </c>
      <c r="L13" s="41">
        <f t="shared" si="5"/>
        <v>0</v>
      </c>
      <c r="M13" s="42">
        <f t="shared" si="6"/>
        <v>1693120.0000000002</v>
      </c>
      <c r="N13" s="118" t="s">
        <v>57</v>
      </c>
    </row>
    <row r="14" spans="1:16" ht="15.75" customHeight="1" x14ac:dyDescent="0.3">
      <c r="A14" s="112">
        <v>13</v>
      </c>
      <c r="B14" s="70">
        <v>304</v>
      </c>
      <c r="C14" s="19">
        <v>3</v>
      </c>
      <c r="D14" s="26" t="s">
        <v>16</v>
      </c>
      <c r="E14" s="26">
        <v>489</v>
      </c>
      <c r="F14" s="26">
        <v>119</v>
      </c>
      <c r="G14" s="26">
        <f t="shared" si="2"/>
        <v>608</v>
      </c>
      <c r="H14" s="26">
        <f t="shared" si="3"/>
        <v>668.80000000000007</v>
      </c>
      <c r="I14" s="38">
        <v>11000</v>
      </c>
      <c r="J14" s="39">
        <v>0</v>
      </c>
      <c r="K14" s="40">
        <f t="shared" si="4"/>
        <v>0</v>
      </c>
      <c r="L14" s="41">
        <f t="shared" si="5"/>
        <v>0</v>
      </c>
      <c r="M14" s="42">
        <f t="shared" si="6"/>
        <v>1738880.0000000002</v>
      </c>
      <c r="N14" s="118" t="s">
        <v>57</v>
      </c>
    </row>
    <row r="15" spans="1:16" ht="15.75" customHeight="1" x14ac:dyDescent="0.3">
      <c r="A15" s="112">
        <v>14</v>
      </c>
      <c r="B15" s="70">
        <v>305</v>
      </c>
      <c r="C15" s="19">
        <v>3</v>
      </c>
      <c r="D15" s="26" t="s">
        <v>36</v>
      </c>
      <c r="E15" s="26">
        <v>312</v>
      </c>
      <c r="F15" s="26">
        <v>115</v>
      </c>
      <c r="G15" s="26">
        <f t="shared" si="2"/>
        <v>427</v>
      </c>
      <c r="H15" s="26">
        <f t="shared" si="3"/>
        <v>469.70000000000005</v>
      </c>
      <c r="I15" s="38">
        <v>11000</v>
      </c>
      <c r="J15" s="39">
        <v>0</v>
      </c>
      <c r="K15" s="40">
        <f t="shared" si="4"/>
        <v>0</v>
      </c>
      <c r="L15" s="41">
        <f t="shared" si="5"/>
        <v>0</v>
      </c>
      <c r="M15" s="42">
        <f t="shared" si="6"/>
        <v>1221220.0000000002</v>
      </c>
      <c r="N15" s="118" t="s">
        <v>57</v>
      </c>
    </row>
    <row r="16" spans="1:16" ht="15.75" customHeight="1" x14ac:dyDescent="0.3">
      <c r="A16" s="112">
        <v>15</v>
      </c>
      <c r="B16" s="70">
        <v>306</v>
      </c>
      <c r="C16" s="19">
        <v>3</v>
      </c>
      <c r="D16" s="26" t="s">
        <v>36</v>
      </c>
      <c r="E16" s="26">
        <v>306</v>
      </c>
      <c r="F16" s="26">
        <v>115</v>
      </c>
      <c r="G16" s="26">
        <f t="shared" si="2"/>
        <v>421</v>
      </c>
      <c r="H16" s="26">
        <f t="shared" si="3"/>
        <v>463.1</v>
      </c>
      <c r="I16" s="38">
        <v>11000</v>
      </c>
      <c r="J16" s="39">
        <v>0</v>
      </c>
      <c r="K16" s="40">
        <f t="shared" si="4"/>
        <v>0</v>
      </c>
      <c r="L16" s="41">
        <f t="shared" si="5"/>
        <v>0</v>
      </c>
      <c r="M16" s="42">
        <f t="shared" si="6"/>
        <v>1204060</v>
      </c>
      <c r="N16" s="118" t="s">
        <v>57</v>
      </c>
    </row>
    <row r="17" spans="1:14" ht="15.75" customHeight="1" x14ac:dyDescent="0.3">
      <c r="A17" s="112">
        <v>16</v>
      </c>
      <c r="B17" s="97">
        <v>401</v>
      </c>
      <c r="C17" s="98">
        <v>4</v>
      </c>
      <c r="D17" s="26" t="s">
        <v>36</v>
      </c>
      <c r="E17" s="26">
        <v>306</v>
      </c>
      <c r="F17" s="26">
        <v>143</v>
      </c>
      <c r="G17" s="26">
        <f t="shared" si="2"/>
        <v>449</v>
      </c>
      <c r="H17" s="26">
        <f t="shared" si="3"/>
        <v>493.90000000000003</v>
      </c>
      <c r="I17" s="38">
        <v>11000</v>
      </c>
      <c r="J17" s="39">
        <v>0</v>
      </c>
      <c r="K17" s="40">
        <f t="shared" si="4"/>
        <v>0</v>
      </c>
      <c r="L17" s="41">
        <f t="shared" si="5"/>
        <v>0</v>
      </c>
      <c r="M17" s="42">
        <f t="shared" si="6"/>
        <v>1284140</v>
      </c>
      <c r="N17" s="118" t="s">
        <v>57</v>
      </c>
    </row>
    <row r="18" spans="1:14" ht="15.75" customHeight="1" x14ac:dyDescent="0.3">
      <c r="A18" s="112">
        <v>17</v>
      </c>
      <c r="B18" s="97">
        <v>402</v>
      </c>
      <c r="C18" s="98">
        <v>4</v>
      </c>
      <c r="D18" s="26" t="s">
        <v>36</v>
      </c>
      <c r="E18" s="26">
        <v>319</v>
      </c>
      <c r="F18" s="26">
        <v>142</v>
      </c>
      <c r="G18" s="26">
        <f t="shared" si="2"/>
        <v>461</v>
      </c>
      <c r="H18" s="26">
        <f t="shared" si="3"/>
        <v>507.1</v>
      </c>
      <c r="I18" s="38">
        <v>11000</v>
      </c>
      <c r="J18" s="39">
        <v>0</v>
      </c>
      <c r="K18" s="40">
        <f t="shared" si="4"/>
        <v>0</v>
      </c>
      <c r="L18" s="41">
        <f t="shared" si="5"/>
        <v>0</v>
      </c>
      <c r="M18" s="42">
        <f t="shared" si="6"/>
        <v>1318460</v>
      </c>
      <c r="N18" s="118" t="s">
        <v>57</v>
      </c>
    </row>
    <row r="19" spans="1:14" ht="15.75" customHeight="1" x14ac:dyDescent="0.3">
      <c r="A19" s="112">
        <v>18</v>
      </c>
      <c r="B19" s="97">
        <v>403</v>
      </c>
      <c r="C19" s="98">
        <v>4</v>
      </c>
      <c r="D19" s="26" t="s">
        <v>16</v>
      </c>
      <c r="E19" s="26">
        <v>475</v>
      </c>
      <c r="F19" s="26">
        <v>117</v>
      </c>
      <c r="G19" s="26">
        <f t="shared" si="2"/>
        <v>592</v>
      </c>
      <c r="H19" s="26">
        <f t="shared" si="3"/>
        <v>651.20000000000005</v>
      </c>
      <c r="I19" s="38">
        <v>11000</v>
      </c>
      <c r="J19" s="39">
        <v>0</v>
      </c>
      <c r="K19" s="40">
        <f t="shared" si="4"/>
        <v>0</v>
      </c>
      <c r="L19" s="41">
        <f t="shared" si="5"/>
        <v>0</v>
      </c>
      <c r="M19" s="42">
        <f t="shared" si="6"/>
        <v>1693120.0000000002</v>
      </c>
      <c r="N19" s="118" t="s">
        <v>57</v>
      </c>
    </row>
    <row r="20" spans="1:14" ht="15.75" customHeight="1" x14ac:dyDescent="0.3">
      <c r="A20" s="112">
        <v>19</v>
      </c>
      <c r="B20" s="97">
        <v>404</v>
      </c>
      <c r="C20" s="98">
        <v>4</v>
      </c>
      <c r="D20" s="26" t="s">
        <v>16</v>
      </c>
      <c r="E20" s="26">
        <v>489</v>
      </c>
      <c r="F20" s="26">
        <v>119</v>
      </c>
      <c r="G20" s="26">
        <f t="shared" si="2"/>
        <v>608</v>
      </c>
      <c r="H20" s="26">
        <f t="shared" si="3"/>
        <v>668.80000000000007</v>
      </c>
      <c r="I20" s="38">
        <v>11000</v>
      </c>
      <c r="J20" s="39">
        <v>0</v>
      </c>
      <c r="K20" s="40">
        <f t="shared" si="4"/>
        <v>0</v>
      </c>
      <c r="L20" s="41">
        <f t="shared" si="5"/>
        <v>0</v>
      </c>
      <c r="M20" s="42">
        <f t="shared" si="6"/>
        <v>1738880.0000000002</v>
      </c>
      <c r="N20" s="118" t="s">
        <v>57</v>
      </c>
    </row>
    <row r="21" spans="1:14" ht="15.75" customHeight="1" x14ac:dyDescent="0.3">
      <c r="A21" s="112">
        <v>20</v>
      </c>
      <c r="B21" s="97">
        <v>405</v>
      </c>
      <c r="C21" s="98">
        <v>4</v>
      </c>
      <c r="D21" s="26" t="s">
        <v>36</v>
      </c>
      <c r="E21" s="26">
        <v>312</v>
      </c>
      <c r="F21" s="26">
        <v>115</v>
      </c>
      <c r="G21" s="26">
        <f t="shared" si="2"/>
        <v>427</v>
      </c>
      <c r="H21" s="26">
        <f t="shared" si="3"/>
        <v>469.70000000000005</v>
      </c>
      <c r="I21" s="38">
        <v>11000</v>
      </c>
      <c r="J21" s="39">
        <v>0</v>
      </c>
      <c r="K21" s="40">
        <f t="shared" si="4"/>
        <v>0</v>
      </c>
      <c r="L21" s="41">
        <f t="shared" si="5"/>
        <v>0</v>
      </c>
      <c r="M21" s="42">
        <f t="shared" si="6"/>
        <v>1221220.0000000002</v>
      </c>
      <c r="N21" s="118" t="s">
        <v>57</v>
      </c>
    </row>
    <row r="22" spans="1:14" ht="15.75" customHeight="1" x14ac:dyDescent="0.3">
      <c r="A22" s="112">
        <v>21</v>
      </c>
      <c r="B22" s="97">
        <v>406</v>
      </c>
      <c r="C22" s="98">
        <v>4</v>
      </c>
      <c r="D22" s="26" t="s">
        <v>36</v>
      </c>
      <c r="E22" s="26">
        <v>306</v>
      </c>
      <c r="F22" s="26">
        <v>115</v>
      </c>
      <c r="G22" s="26">
        <f t="shared" si="2"/>
        <v>421</v>
      </c>
      <c r="H22" s="26">
        <f t="shared" si="3"/>
        <v>463.1</v>
      </c>
      <c r="I22" s="38">
        <v>11000</v>
      </c>
      <c r="J22" s="39">
        <v>0</v>
      </c>
      <c r="K22" s="40">
        <f t="shared" si="4"/>
        <v>0</v>
      </c>
      <c r="L22" s="41">
        <f t="shared" si="5"/>
        <v>0</v>
      </c>
      <c r="M22" s="42">
        <f t="shared" si="6"/>
        <v>1204060</v>
      </c>
      <c r="N22" s="118" t="s">
        <v>57</v>
      </c>
    </row>
    <row r="23" spans="1:14" ht="15.75" customHeight="1" x14ac:dyDescent="0.3">
      <c r="A23" s="112">
        <v>22</v>
      </c>
      <c r="B23" s="97">
        <v>501</v>
      </c>
      <c r="C23" s="98">
        <v>5</v>
      </c>
      <c r="D23" s="26" t="s">
        <v>36</v>
      </c>
      <c r="E23" s="26">
        <v>306</v>
      </c>
      <c r="F23" s="26">
        <v>143</v>
      </c>
      <c r="G23" s="26">
        <f t="shared" si="2"/>
        <v>449</v>
      </c>
      <c r="H23" s="26">
        <f t="shared" si="3"/>
        <v>493.90000000000003</v>
      </c>
      <c r="I23" s="38">
        <v>11000</v>
      </c>
      <c r="J23" s="39">
        <f t="shared" ref="J3:J40" si="7">G23*I23</f>
        <v>4939000</v>
      </c>
      <c r="K23" s="40">
        <f t="shared" si="4"/>
        <v>5334120</v>
      </c>
      <c r="L23" s="41">
        <f t="shared" si="5"/>
        <v>11000</v>
      </c>
      <c r="M23" s="42">
        <f t="shared" si="6"/>
        <v>1284140</v>
      </c>
      <c r="N23" s="118" t="s">
        <v>56</v>
      </c>
    </row>
    <row r="24" spans="1:14" ht="15.75" customHeight="1" x14ac:dyDescent="0.3">
      <c r="A24" s="112">
        <v>23</v>
      </c>
      <c r="B24" s="97">
        <v>502</v>
      </c>
      <c r="C24" s="98">
        <v>5</v>
      </c>
      <c r="D24" s="26" t="s">
        <v>36</v>
      </c>
      <c r="E24" s="26">
        <v>319</v>
      </c>
      <c r="F24" s="26">
        <v>142</v>
      </c>
      <c r="G24" s="26">
        <f t="shared" si="2"/>
        <v>461</v>
      </c>
      <c r="H24" s="26">
        <f t="shared" si="3"/>
        <v>507.1</v>
      </c>
      <c r="I24" s="38">
        <v>11000</v>
      </c>
      <c r="J24" s="39">
        <f t="shared" si="7"/>
        <v>5071000</v>
      </c>
      <c r="K24" s="40">
        <f t="shared" si="4"/>
        <v>5476680</v>
      </c>
      <c r="L24" s="41">
        <f t="shared" si="5"/>
        <v>11500</v>
      </c>
      <c r="M24" s="42">
        <f t="shared" si="6"/>
        <v>1318460</v>
      </c>
      <c r="N24" s="118" t="s">
        <v>56</v>
      </c>
    </row>
    <row r="25" spans="1:14" ht="15.75" customHeight="1" x14ac:dyDescent="0.3">
      <c r="A25" s="112">
        <v>24</v>
      </c>
      <c r="B25" s="97">
        <v>503</v>
      </c>
      <c r="C25" s="98">
        <v>5</v>
      </c>
      <c r="D25" s="26" t="s">
        <v>16</v>
      </c>
      <c r="E25" s="26">
        <v>475</v>
      </c>
      <c r="F25" s="26">
        <v>117</v>
      </c>
      <c r="G25" s="26">
        <f t="shared" si="2"/>
        <v>592</v>
      </c>
      <c r="H25" s="26">
        <f t="shared" si="3"/>
        <v>651.20000000000005</v>
      </c>
      <c r="I25" s="38">
        <v>11000</v>
      </c>
      <c r="J25" s="39">
        <f t="shared" si="7"/>
        <v>6512000</v>
      </c>
      <c r="K25" s="40">
        <f t="shared" si="4"/>
        <v>7032960</v>
      </c>
      <c r="L25" s="41">
        <f t="shared" si="5"/>
        <v>14500</v>
      </c>
      <c r="M25" s="42">
        <f t="shared" si="6"/>
        <v>1693120.0000000002</v>
      </c>
      <c r="N25" s="118" t="s">
        <v>56</v>
      </c>
    </row>
    <row r="26" spans="1:14" ht="15.75" customHeight="1" x14ac:dyDescent="0.3">
      <c r="A26" s="112">
        <v>25</v>
      </c>
      <c r="B26" s="97">
        <v>504</v>
      </c>
      <c r="C26" s="98">
        <v>5</v>
      </c>
      <c r="D26" s="26" t="s">
        <v>16</v>
      </c>
      <c r="E26" s="26">
        <v>489</v>
      </c>
      <c r="F26" s="26">
        <v>119</v>
      </c>
      <c r="G26" s="26">
        <f t="shared" si="2"/>
        <v>608</v>
      </c>
      <c r="H26" s="26">
        <f t="shared" si="3"/>
        <v>668.80000000000007</v>
      </c>
      <c r="I26" s="38">
        <v>11000</v>
      </c>
      <c r="J26" s="39">
        <f t="shared" si="7"/>
        <v>6688000</v>
      </c>
      <c r="K26" s="40">
        <f t="shared" si="4"/>
        <v>7223040.0000000009</v>
      </c>
      <c r="L26" s="41">
        <f t="shared" si="5"/>
        <v>15000</v>
      </c>
      <c r="M26" s="42">
        <f t="shared" si="6"/>
        <v>1738880.0000000002</v>
      </c>
      <c r="N26" s="118" t="s">
        <v>56</v>
      </c>
    </row>
    <row r="27" spans="1:14" ht="15.75" customHeight="1" x14ac:dyDescent="0.3">
      <c r="A27" s="112">
        <v>26</v>
      </c>
      <c r="B27" s="97">
        <v>505</v>
      </c>
      <c r="C27" s="98">
        <v>5</v>
      </c>
      <c r="D27" s="26" t="s">
        <v>36</v>
      </c>
      <c r="E27" s="26">
        <v>312</v>
      </c>
      <c r="F27" s="26">
        <v>115</v>
      </c>
      <c r="G27" s="26">
        <f t="shared" si="2"/>
        <v>427</v>
      </c>
      <c r="H27" s="26">
        <f t="shared" si="3"/>
        <v>469.70000000000005</v>
      </c>
      <c r="I27" s="38">
        <v>11000</v>
      </c>
      <c r="J27" s="39">
        <f t="shared" si="7"/>
        <v>4697000</v>
      </c>
      <c r="K27" s="40">
        <f t="shared" si="4"/>
        <v>5072760</v>
      </c>
      <c r="L27" s="41">
        <f t="shared" si="5"/>
        <v>10500</v>
      </c>
      <c r="M27" s="42">
        <f t="shared" si="6"/>
        <v>1221220.0000000002</v>
      </c>
      <c r="N27" s="118" t="s">
        <v>56</v>
      </c>
    </row>
    <row r="28" spans="1:14" ht="15.75" customHeight="1" x14ac:dyDescent="0.3">
      <c r="A28" s="112">
        <v>27</v>
      </c>
      <c r="B28" s="97">
        <v>506</v>
      </c>
      <c r="C28" s="98">
        <v>5</v>
      </c>
      <c r="D28" s="26" t="s">
        <v>36</v>
      </c>
      <c r="E28" s="26">
        <v>306</v>
      </c>
      <c r="F28" s="26">
        <v>115</v>
      </c>
      <c r="G28" s="26">
        <f t="shared" si="2"/>
        <v>421</v>
      </c>
      <c r="H28" s="26">
        <f t="shared" si="3"/>
        <v>463.1</v>
      </c>
      <c r="I28" s="38">
        <v>11000</v>
      </c>
      <c r="J28" s="39">
        <f t="shared" si="7"/>
        <v>4631000</v>
      </c>
      <c r="K28" s="40">
        <f t="shared" si="4"/>
        <v>5001480</v>
      </c>
      <c r="L28" s="41">
        <f t="shared" si="5"/>
        <v>10500</v>
      </c>
      <c r="M28" s="42">
        <f t="shared" si="6"/>
        <v>1204060</v>
      </c>
      <c r="N28" s="118" t="s">
        <v>56</v>
      </c>
    </row>
    <row r="29" spans="1:14" ht="15.75" customHeight="1" x14ac:dyDescent="0.3">
      <c r="A29" s="112">
        <v>28</v>
      </c>
      <c r="B29" s="97">
        <v>601</v>
      </c>
      <c r="C29" s="98">
        <v>6</v>
      </c>
      <c r="D29" s="26" t="s">
        <v>36</v>
      </c>
      <c r="E29" s="26">
        <v>306</v>
      </c>
      <c r="F29" s="26">
        <v>143</v>
      </c>
      <c r="G29" s="26">
        <f t="shared" si="2"/>
        <v>449</v>
      </c>
      <c r="H29" s="26">
        <f t="shared" si="3"/>
        <v>493.90000000000003</v>
      </c>
      <c r="I29" s="38">
        <v>11000</v>
      </c>
      <c r="J29" s="39">
        <f t="shared" si="7"/>
        <v>4939000</v>
      </c>
      <c r="K29" s="40">
        <f t="shared" si="4"/>
        <v>5334120</v>
      </c>
      <c r="L29" s="41">
        <f t="shared" si="5"/>
        <v>11000</v>
      </c>
      <c r="M29" s="42">
        <f t="shared" si="6"/>
        <v>1284140</v>
      </c>
      <c r="N29" s="118" t="s">
        <v>56</v>
      </c>
    </row>
    <row r="30" spans="1:14" ht="15.75" customHeight="1" x14ac:dyDescent="0.3">
      <c r="A30" s="112">
        <v>29</v>
      </c>
      <c r="B30" s="97">
        <v>602</v>
      </c>
      <c r="C30" s="98">
        <v>6</v>
      </c>
      <c r="D30" s="26" t="s">
        <v>36</v>
      </c>
      <c r="E30" s="26">
        <v>319</v>
      </c>
      <c r="F30" s="26">
        <v>142</v>
      </c>
      <c r="G30" s="26">
        <f t="shared" si="2"/>
        <v>461</v>
      </c>
      <c r="H30" s="26">
        <f t="shared" si="3"/>
        <v>507.1</v>
      </c>
      <c r="I30" s="38">
        <v>11000</v>
      </c>
      <c r="J30" s="39">
        <f t="shared" si="7"/>
        <v>5071000</v>
      </c>
      <c r="K30" s="40">
        <f t="shared" si="4"/>
        <v>5476680</v>
      </c>
      <c r="L30" s="41">
        <f t="shared" si="5"/>
        <v>11500</v>
      </c>
      <c r="M30" s="42">
        <f t="shared" si="6"/>
        <v>1318460</v>
      </c>
      <c r="N30" s="118" t="s">
        <v>56</v>
      </c>
    </row>
    <row r="31" spans="1:14" ht="15.75" customHeight="1" x14ac:dyDescent="0.3">
      <c r="A31" s="112">
        <v>30</v>
      </c>
      <c r="B31" s="97">
        <v>603</v>
      </c>
      <c r="C31" s="98">
        <v>6</v>
      </c>
      <c r="D31" s="26" t="s">
        <v>16</v>
      </c>
      <c r="E31" s="26">
        <v>475</v>
      </c>
      <c r="F31" s="26">
        <v>117</v>
      </c>
      <c r="G31" s="26">
        <f t="shared" si="2"/>
        <v>592</v>
      </c>
      <c r="H31" s="26">
        <f t="shared" si="3"/>
        <v>651.20000000000005</v>
      </c>
      <c r="I31" s="38">
        <v>11000</v>
      </c>
      <c r="J31" s="39">
        <f t="shared" si="7"/>
        <v>6512000</v>
      </c>
      <c r="K31" s="40">
        <f t="shared" si="4"/>
        <v>7032960</v>
      </c>
      <c r="L31" s="41">
        <f t="shared" si="5"/>
        <v>14500</v>
      </c>
      <c r="M31" s="42">
        <f t="shared" si="6"/>
        <v>1693120.0000000002</v>
      </c>
      <c r="N31" s="118" t="s">
        <v>56</v>
      </c>
    </row>
    <row r="32" spans="1:14" ht="15.75" customHeight="1" x14ac:dyDescent="0.3">
      <c r="A32" s="112">
        <v>31</v>
      </c>
      <c r="B32" s="97">
        <v>604</v>
      </c>
      <c r="C32" s="98">
        <v>6</v>
      </c>
      <c r="D32" s="26" t="s">
        <v>16</v>
      </c>
      <c r="E32" s="26">
        <v>489</v>
      </c>
      <c r="F32" s="26">
        <v>119</v>
      </c>
      <c r="G32" s="26">
        <f t="shared" si="2"/>
        <v>608</v>
      </c>
      <c r="H32" s="26">
        <f t="shared" si="3"/>
        <v>668.80000000000007</v>
      </c>
      <c r="I32" s="38">
        <v>11000</v>
      </c>
      <c r="J32" s="39">
        <f t="shared" si="7"/>
        <v>6688000</v>
      </c>
      <c r="K32" s="40">
        <f t="shared" si="4"/>
        <v>7223040.0000000009</v>
      </c>
      <c r="L32" s="41">
        <f t="shared" si="5"/>
        <v>15000</v>
      </c>
      <c r="M32" s="42">
        <f t="shared" si="6"/>
        <v>1738880.0000000002</v>
      </c>
      <c r="N32" s="118" t="s">
        <v>56</v>
      </c>
    </row>
    <row r="33" spans="1:14" ht="15.75" customHeight="1" x14ac:dyDescent="0.3">
      <c r="A33" s="112">
        <v>32</v>
      </c>
      <c r="B33" s="97">
        <v>605</v>
      </c>
      <c r="C33" s="98">
        <v>6</v>
      </c>
      <c r="D33" s="26" t="s">
        <v>36</v>
      </c>
      <c r="E33" s="26">
        <v>294</v>
      </c>
      <c r="F33" s="26">
        <v>135</v>
      </c>
      <c r="G33" s="26">
        <f t="shared" si="2"/>
        <v>429</v>
      </c>
      <c r="H33" s="26">
        <f t="shared" si="3"/>
        <v>471.90000000000003</v>
      </c>
      <c r="I33" s="38">
        <v>11000</v>
      </c>
      <c r="J33" s="39">
        <f t="shared" si="7"/>
        <v>4719000</v>
      </c>
      <c r="K33" s="40">
        <f t="shared" si="4"/>
        <v>5096520</v>
      </c>
      <c r="L33" s="41">
        <f t="shared" si="5"/>
        <v>10500</v>
      </c>
      <c r="M33" s="42">
        <f t="shared" si="6"/>
        <v>1226940</v>
      </c>
      <c r="N33" s="118" t="s">
        <v>56</v>
      </c>
    </row>
    <row r="34" spans="1:14" ht="15.75" customHeight="1" x14ac:dyDescent="0.3">
      <c r="A34" s="112">
        <v>33</v>
      </c>
      <c r="B34" s="97">
        <v>606</v>
      </c>
      <c r="C34" s="98">
        <v>6</v>
      </c>
      <c r="D34" s="26" t="s">
        <v>36</v>
      </c>
      <c r="E34" s="26">
        <v>288</v>
      </c>
      <c r="F34" s="26">
        <v>135</v>
      </c>
      <c r="G34" s="26">
        <f t="shared" si="2"/>
        <v>423</v>
      </c>
      <c r="H34" s="26">
        <f t="shared" si="3"/>
        <v>465.3</v>
      </c>
      <c r="I34" s="38">
        <v>11000</v>
      </c>
      <c r="J34" s="39">
        <f t="shared" si="7"/>
        <v>4653000</v>
      </c>
      <c r="K34" s="40">
        <f t="shared" si="4"/>
        <v>5025240</v>
      </c>
      <c r="L34" s="41">
        <f t="shared" si="5"/>
        <v>10500</v>
      </c>
      <c r="M34" s="42">
        <f t="shared" si="6"/>
        <v>1209780</v>
      </c>
      <c r="N34" s="118" t="s">
        <v>56</v>
      </c>
    </row>
    <row r="35" spans="1:14" ht="15.75" customHeight="1" x14ac:dyDescent="0.3">
      <c r="A35" s="112">
        <v>34</v>
      </c>
      <c r="B35" s="97">
        <v>701</v>
      </c>
      <c r="C35" s="98">
        <v>7</v>
      </c>
      <c r="D35" s="26" t="s">
        <v>36</v>
      </c>
      <c r="E35" s="26">
        <v>306</v>
      </c>
      <c r="F35" s="26">
        <v>143</v>
      </c>
      <c r="G35" s="26">
        <f t="shared" si="2"/>
        <v>449</v>
      </c>
      <c r="H35" s="26">
        <f t="shared" si="3"/>
        <v>493.90000000000003</v>
      </c>
      <c r="I35" s="38">
        <v>11000</v>
      </c>
      <c r="J35" s="39">
        <f t="shared" si="7"/>
        <v>4939000</v>
      </c>
      <c r="K35" s="40">
        <f t="shared" si="4"/>
        <v>5334120</v>
      </c>
      <c r="L35" s="41">
        <f t="shared" si="5"/>
        <v>11000</v>
      </c>
      <c r="M35" s="42">
        <f t="shared" si="6"/>
        <v>1284140</v>
      </c>
      <c r="N35" s="118" t="s">
        <v>56</v>
      </c>
    </row>
    <row r="36" spans="1:14" ht="15.75" customHeight="1" x14ac:dyDescent="0.3">
      <c r="A36" s="112">
        <v>35</v>
      </c>
      <c r="B36" s="97">
        <v>702</v>
      </c>
      <c r="C36" s="98">
        <v>7</v>
      </c>
      <c r="D36" s="26" t="s">
        <v>36</v>
      </c>
      <c r="E36" s="26">
        <v>319</v>
      </c>
      <c r="F36" s="26">
        <v>142</v>
      </c>
      <c r="G36" s="26">
        <f t="shared" si="2"/>
        <v>461</v>
      </c>
      <c r="H36" s="26">
        <f t="shared" si="3"/>
        <v>507.1</v>
      </c>
      <c r="I36" s="38">
        <v>11000</v>
      </c>
      <c r="J36" s="39">
        <f t="shared" si="7"/>
        <v>5071000</v>
      </c>
      <c r="K36" s="40">
        <f t="shared" si="4"/>
        <v>5476680</v>
      </c>
      <c r="L36" s="41">
        <f t="shared" si="5"/>
        <v>11500</v>
      </c>
      <c r="M36" s="42">
        <f t="shared" si="6"/>
        <v>1318460</v>
      </c>
      <c r="N36" s="118" t="s">
        <v>56</v>
      </c>
    </row>
    <row r="37" spans="1:14" ht="15.75" customHeight="1" x14ac:dyDescent="0.3">
      <c r="A37" s="112">
        <v>36</v>
      </c>
      <c r="B37" s="97">
        <v>703</v>
      </c>
      <c r="C37" s="98">
        <v>7</v>
      </c>
      <c r="D37" s="26" t="s">
        <v>16</v>
      </c>
      <c r="E37" s="26">
        <v>475</v>
      </c>
      <c r="F37" s="26">
        <v>117</v>
      </c>
      <c r="G37" s="26">
        <f t="shared" si="2"/>
        <v>592</v>
      </c>
      <c r="H37" s="26">
        <f t="shared" si="3"/>
        <v>651.20000000000005</v>
      </c>
      <c r="I37" s="38">
        <v>11000</v>
      </c>
      <c r="J37" s="39">
        <f t="shared" si="7"/>
        <v>6512000</v>
      </c>
      <c r="K37" s="40">
        <f t="shared" si="4"/>
        <v>7032960</v>
      </c>
      <c r="L37" s="41">
        <f t="shared" si="5"/>
        <v>14500</v>
      </c>
      <c r="M37" s="42">
        <f t="shared" si="6"/>
        <v>1693120.0000000002</v>
      </c>
      <c r="N37" s="118" t="s">
        <v>56</v>
      </c>
    </row>
    <row r="38" spans="1:14" ht="15.75" customHeight="1" x14ac:dyDescent="0.3">
      <c r="A38" s="112">
        <v>37</v>
      </c>
      <c r="B38" s="97">
        <v>704</v>
      </c>
      <c r="C38" s="98">
        <v>7</v>
      </c>
      <c r="D38" s="26" t="s">
        <v>16</v>
      </c>
      <c r="E38" s="26">
        <v>489</v>
      </c>
      <c r="F38" s="26">
        <v>119</v>
      </c>
      <c r="G38" s="26">
        <f t="shared" si="2"/>
        <v>608</v>
      </c>
      <c r="H38" s="26">
        <f t="shared" si="3"/>
        <v>668.80000000000007</v>
      </c>
      <c r="I38" s="38">
        <v>11000</v>
      </c>
      <c r="J38" s="39">
        <f t="shared" si="7"/>
        <v>6688000</v>
      </c>
      <c r="K38" s="40">
        <f t="shared" si="4"/>
        <v>7223040.0000000009</v>
      </c>
      <c r="L38" s="41">
        <f t="shared" si="5"/>
        <v>15000</v>
      </c>
      <c r="M38" s="42">
        <f t="shared" si="6"/>
        <v>1738880.0000000002</v>
      </c>
      <c r="N38" s="118" t="s">
        <v>56</v>
      </c>
    </row>
    <row r="39" spans="1:14" ht="15.75" customHeight="1" x14ac:dyDescent="0.3">
      <c r="A39" s="112">
        <v>38</v>
      </c>
      <c r="B39" s="97">
        <v>705</v>
      </c>
      <c r="C39" s="98">
        <v>7</v>
      </c>
      <c r="D39" s="26" t="s">
        <v>36</v>
      </c>
      <c r="E39" s="26">
        <v>292</v>
      </c>
      <c r="F39" s="26">
        <v>135</v>
      </c>
      <c r="G39" s="26">
        <f t="shared" si="2"/>
        <v>427</v>
      </c>
      <c r="H39" s="26">
        <f t="shared" si="3"/>
        <v>469.70000000000005</v>
      </c>
      <c r="I39" s="38">
        <v>11000</v>
      </c>
      <c r="J39" s="39">
        <f t="shared" si="7"/>
        <v>4697000</v>
      </c>
      <c r="K39" s="40">
        <f t="shared" si="4"/>
        <v>5072760</v>
      </c>
      <c r="L39" s="41">
        <f t="shared" si="5"/>
        <v>10500</v>
      </c>
      <c r="M39" s="42">
        <f t="shared" si="6"/>
        <v>1221220.0000000002</v>
      </c>
      <c r="N39" s="118" t="s">
        <v>56</v>
      </c>
    </row>
    <row r="40" spans="1:14" ht="15.75" customHeight="1" x14ac:dyDescent="0.3">
      <c r="A40" s="112">
        <v>39</v>
      </c>
      <c r="B40" s="97">
        <v>706</v>
      </c>
      <c r="C40" s="98">
        <v>7</v>
      </c>
      <c r="D40" s="26" t="s">
        <v>36</v>
      </c>
      <c r="E40" s="26">
        <v>288</v>
      </c>
      <c r="F40" s="26">
        <v>135</v>
      </c>
      <c r="G40" s="26">
        <f t="shared" si="2"/>
        <v>423</v>
      </c>
      <c r="H40" s="26">
        <f t="shared" si="3"/>
        <v>465.3</v>
      </c>
      <c r="I40" s="38">
        <v>11000</v>
      </c>
      <c r="J40" s="39">
        <f t="shared" si="7"/>
        <v>4653000</v>
      </c>
      <c r="K40" s="40">
        <f t="shared" si="4"/>
        <v>5025240</v>
      </c>
      <c r="L40" s="41">
        <f t="shared" si="5"/>
        <v>10500</v>
      </c>
      <c r="M40" s="42">
        <f t="shared" si="6"/>
        <v>1209780</v>
      </c>
      <c r="N40" s="118" t="s">
        <v>56</v>
      </c>
    </row>
    <row r="41" spans="1:14" x14ac:dyDescent="0.25">
      <c r="A41" s="104" t="s">
        <v>3</v>
      </c>
      <c r="B41" s="104"/>
      <c r="C41" s="104"/>
      <c r="D41" s="104"/>
      <c r="E41" s="47">
        <f t="shared" ref="E41:H41" si="8">SUM(E2:E40)</f>
        <v>14497</v>
      </c>
      <c r="F41" s="47">
        <f t="shared" si="8"/>
        <v>4911</v>
      </c>
      <c r="G41" s="47">
        <f t="shared" si="8"/>
        <v>19408</v>
      </c>
      <c r="H41" s="47">
        <f t="shared" si="8"/>
        <v>21348.800000000003</v>
      </c>
      <c r="I41" s="47"/>
      <c r="J41" s="48">
        <f t="shared" ref="J41:K41" si="9">SUM(J2:J40)</f>
        <v>102674000</v>
      </c>
      <c r="K41" s="48">
        <f t="shared" si="9"/>
        <v>110887920</v>
      </c>
      <c r="L41" s="49"/>
      <c r="M41" s="50">
        <f>SUM(M2:M40)</f>
        <v>55506880</v>
      </c>
      <c r="N41"/>
    </row>
    <row r="42" spans="1:14" s="64" customFormat="1" x14ac:dyDescent="0.25">
      <c r="A42" s="113"/>
      <c r="B42" s="71"/>
      <c r="C42" s="71"/>
      <c r="D42" s="72"/>
      <c r="E42" s="73"/>
      <c r="F42" s="73"/>
      <c r="G42" s="73"/>
      <c r="H42" s="72"/>
      <c r="I42" s="62"/>
      <c r="J42" s="51"/>
      <c r="K42" s="51"/>
      <c r="L42" s="63"/>
      <c r="M42" s="51"/>
    </row>
    <row r="43" spans="1:14" ht="16.5" customHeight="1" x14ac:dyDescent="0.25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/>
    </row>
    <row r="44" spans="1:14" ht="16.5" customHeight="1" x14ac:dyDescent="0.25">
      <c r="A44" s="114"/>
      <c r="B44" s="74"/>
      <c r="C44" s="74"/>
      <c r="D44" s="74"/>
      <c r="E44" s="75"/>
      <c r="F44" s="75"/>
      <c r="G44" s="75"/>
      <c r="H44" s="75"/>
      <c r="I44" s="74"/>
      <c r="J44" s="74"/>
      <c r="K44" s="74"/>
      <c r="L44" s="74"/>
      <c r="M44" s="74"/>
      <c r="N44"/>
    </row>
    <row r="45" spans="1:14" ht="16.5" customHeight="1" x14ac:dyDescent="0.25">
      <c r="A45" s="115"/>
      <c r="B45" s="77"/>
      <c r="C45" s="77"/>
      <c r="D45" s="78"/>
      <c r="E45" s="78"/>
      <c r="F45" s="78"/>
      <c r="G45" s="78"/>
      <c r="H45" s="78"/>
      <c r="I45" s="76"/>
      <c r="J45" s="79"/>
      <c r="K45" s="79"/>
      <c r="L45" s="80"/>
      <c r="M45" s="81"/>
      <c r="N45"/>
    </row>
    <row r="46" spans="1:14" ht="16.5" customHeight="1" x14ac:dyDescent="0.25">
      <c r="A46" s="115"/>
      <c r="B46" s="77"/>
      <c r="C46" s="77"/>
      <c r="D46" s="78"/>
      <c r="E46" s="78"/>
      <c r="F46" s="78"/>
      <c r="G46" s="78"/>
      <c r="H46" s="78"/>
      <c r="I46" s="76"/>
      <c r="J46" s="79"/>
      <c r="K46" s="79"/>
      <c r="L46" s="1"/>
      <c r="M46" s="1"/>
    </row>
    <row r="47" spans="1:14" ht="16.5" customHeight="1" x14ac:dyDescent="0.25">
      <c r="A47" s="115"/>
      <c r="B47" s="77"/>
      <c r="C47" s="77"/>
      <c r="D47" s="78"/>
      <c r="E47" s="78"/>
      <c r="F47" s="78"/>
      <c r="G47" s="78"/>
      <c r="H47" s="78"/>
      <c r="I47" s="76"/>
      <c r="J47" s="79"/>
      <c r="K47" s="79"/>
      <c r="L47" s="1"/>
      <c r="M47" s="1"/>
    </row>
    <row r="48" spans="1:14" ht="16.5" customHeight="1" x14ac:dyDescent="0.25">
      <c r="A48" s="115"/>
      <c r="B48" s="77"/>
      <c r="C48" s="77"/>
      <c r="D48" s="78"/>
      <c r="E48" s="78"/>
      <c r="F48" s="78"/>
      <c r="G48" s="78"/>
      <c r="H48" s="78"/>
      <c r="I48" s="76"/>
      <c r="J48" s="79"/>
      <c r="K48" s="79"/>
      <c r="L48" s="1"/>
      <c r="M48" s="1"/>
    </row>
    <row r="49" spans="1:14" ht="16.5" customHeight="1" x14ac:dyDescent="0.25">
      <c r="A49" s="115"/>
      <c r="B49" s="77"/>
      <c r="C49" s="77"/>
      <c r="D49" s="78"/>
      <c r="E49" s="78"/>
      <c r="F49" s="78"/>
      <c r="G49" s="78"/>
      <c r="H49" s="78"/>
      <c r="I49" s="76"/>
      <c r="J49" s="79"/>
      <c r="K49" s="79"/>
      <c r="L49" s="80"/>
      <c r="M49" s="81"/>
      <c r="N49"/>
    </row>
    <row r="50" spans="1:14" ht="16.5" customHeight="1" x14ac:dyDescent="0.25">
      <c r="A50" s="115"/>
      <c r="B50" s="77"/>
      <c r="C50" s="77"/>
      <c r="D50" s="78"/>
      <c r="E50" s="78"/>
      <c r="F50" s="78"/>
      <c r="G50" s="78"/>
      <c r="H50" s="78"/>
      <c r="I50" s="76"/>
      <c r="J50" s="79"/>
      <c r="K50" s="79"/>
      <c r="L50" s="80"/>
      <c r="M50" s="81"/>
      <c r="N50"/>
    </row>
    <row r="51" spans="1:14" ht="16.5" customHeight="1" x14ac:dyDescent="0.25">
      <c r="A51" s="115"/>
      <c r="B51" s="77"/>
      <c r="C51" s="77"/>
      <c r="D51" s="78"/>
      <c r="E51" s="78"/>
      <c r="F51" s="78"/>
      <c r="G51" s="78"/>
      <c r="H51" s="78"/>
      <c r="I51" s="76"/>
      <c r="J51" s="79"/>
      <c r="K51" s="79"/>
      <c r="L51" s="80"/>
      <c r="M51" s="81"/>
      <c r="N51"/>
    </row>
    <row r="52" spans="1:14" ht="16.5" customHeight="1" x14ac:dyDescent="0.25">
      <c r="A52" s="115"/>
      <c r="B52" s="77"/>
      <c r="C52" s="77"/>
      <c r="D52" s="78"/>
      <c r="E52" s="78"/>
      <c r="F52" s="78"/>
      <c r="G52" s="78"/>
      <c r="H52" s="78"/>
      <c r="I52" s="76"/>
      <c r="J52" s="79"/>
      <c r="K52" s="79"/>
      <c r="L52" s="80"/>
      <c r="M52" s="81"/>
      <c r="N52"/>
    </row>
    <row r="53" spans="1:14" ht="16.5" customHeight="1" x14ac:dyDescent="0.25">
      <c r="A53" s="115"/>
      <c r="B53" s="77"/>
      <c r="C53" s="77"/>
      <c r="D53" s="78"/>
      <c r="E53" s="78"/>
      <c r="F53" s="78"/>
      <c r="G53" s="78"/>
      <c r="H53" s="78"/>
      <c r="I53" s="76"/>
      <c r="J53" s="79"/>
      <c r="K53" s="79"/>
      <c r="L53" s="80"/>
      <c r="M53" s="81"/>
      <c r="N53"/>
    </row>
    <row r="54" spans="1:14" ht="16.5" customHeight="1" x14ac:dyDescent="0.25">
      <c r="A54" s="115"/>
      <c r="B54" s="77"/>
      <c r="C54" s="77"/>
      <c r="D54" s="78"/>
      <c r="E54" s="78"/>
      <c r="F54" s="78"/>
      <c r="G54" s="78"/>
      <c r="H54" s="78"/>
      <c r="I54" s="76"/>
      <c r="J54" s="79"/>
      <c r="K54" s="79"/>
      <c r="L54" s="80"/>
      <c r="M54" s="81"/>
      <c r="N54"/>
    </row>
    <row r="55" spans="1:14" ht="16.5" customHeight="1" x14ac:dyDescent="0.25">
      <c r="A55" s="115"/>
      <c r="B55" s="77"/>
      <c r="C55" s="77"/>
      <c r="D55" s="78"/>
      <c r="E55" s="78"/>
      <c r="F55" s="78"/>
      <c r="G55" s="78"/>
      <c r="H55" s="78"/>
      <c r="I55" s="76"/>
      <c r="J55" s="79"/>
      <c r="K55" s="79"/>
      <c r="L55" s="80"/>
      <c r="M55" s="81"/>
      <c r="N55"/>
    </row>
    <row r="56" spans="1:14" ht="16.5" customHeight="1" x14ac:dyDescent="0.25">
      <c r="A56" s="115"/>
      <c r="B56" s="77"/>
      <c r="C56" s="77"/>
      <c r="D56" s="78"/>
      <c r="E56" s="78"/>
      <c r="F56" s="78"/>
      <c r="G56" s="78"/>
      <c r="H56" s="78"/>
      <c r="I56" s="76"/>
      <c r="J56" s="79"/>
      <c r="K56" s="79"/>
      <c r="L56" s="80"/>
      <c r="M56" s="81"/>
      <c r="N56"/>
    </row>
    <row r="57" spans="1:14" ht="16.5" customHeight="1" x14ac:dyDescent="0.25">
      <c r="A57" s="115"/>
      <c r="B57" s="77"/>
      <c r="C57" s="77"/>
      <c r="D57" s="78"/>
      <c r="E57" s="78"/>
      <c r="F57" s="78"/>
      <c r="G57" s="78"/>
      <c r="H57" s="78"/>
      <c r="I57" s="76"/>
      <c r="J57" s="79"/>
      <c r="K57" s="79"/>
      <c r="L57" s="80"/>
      <c r="M57" s="81"/>
      <c r="N57"/>
    </row>
    <row r="58" spans="1:14" ht="16.5" customHeight="1" x14ac:dyDescent="0.3">
      <c r="A58" s="115"/>
      <c r="B58" s="77"/>
      <c r="C58" s="77"/>
      <c r="D58" s="78"/>
      <c r="E58" s="78"/>
      <c r="F58" s="78"/>
      <c r="G58" s="78"/>
      <c r="H58" s="78"/>
      <c r="I58" s="76"/>
      <c r="J58" s="79"/>
      <c r="K58" s="79"/>
      <c r="L58" s="80"/>
      <c r="M58" s="81"/>
      <c r="N58" s="4"/>
    </row>
    <row r="59" spans="1:14" ht="16.5" customHeight="1" x14ac:dyDescent="0.3">
      <c r="A59" s="115"/>
      <c r="B59" s="77"/>
      <c r="C59" s="77"/>
      <c r="D59" s="78"/>
      <c r="E59" s="78"/>
      <c r="F59" s="78"/>
      <c r="G59" s="78"/>
      <c r="H59" s="78"/>
      <c r="I59" s="76"/>
      <c r="J59" s="79"/>
      <c r="K59" s="79"/>
      <c r="L59" s="80"/>
      <c r="M59" s="81"/>
      <c r="N59" s="4"/>
    </row>
    <row r="60" spans="1:14" ht="16.5" customHeight="1" thickBot="1" x14ac:dyDescent="0.35">
      <c r="A60" s="115"/>
      <c r="B60" s="77"/>
      <c r="C60" s="77"/>
      <c r="D60" s="78"/>
      <c r="E60" s="78"/>
      <c r="F60" s="78"/>
      <c r="G60" s="78"/>
      <c r="H60" s="78"/>
      <c r="I60" s="76"/>
      <c r="J60" s="79"/>
      <c r="K60" s="79"/>
      <c r="L60" s="80"/>
      <c r="M60" s="81"/>
      <c r="N60" s="4"/>
    </row>
    <row r="61" spans="1:14" ht="16.5" customHeight="1" thickBot="1" x14ac:dyDescent="0.3">
      <c r="A61" s="115"/>
      <c r="B61" s="77"/>
      <c r="C61" s="77"/>
      <c r="D61" s="78"/>
      <c r="E61" s="78"/>
      <c r="F61" s="78"/>
      <c r="G61" s="78"/>
      <c r="H61" s="78"/>
      <c r="I61" s="76"/>
      <c r="J61" s="79"/>
      <c r="K61" s="79"/>
      <c r="L61" s="80"/>
      <c r="M61" s="81"/>
      <c r="N61" s="43"/>
    </row>
    <row r="62" spans="1:14" ht="16.5" customHeight="1" thickBot="1" x14ac:dyDescent="0.3">
      <c r="A62" s="115"/>
      <c r="B62" s="77"/>
      <c r="C62" s="77"/>
      <c r="D62" s="78"/>
      <c r="E62" s="78"/>
      <c r="F62" s="78"/>
      <c r="G62" s="78"/>
      <c r="H62" s="78"/>
      <c r="I62" s="76"/>
      <c r="J62" s="79"/>
      <c r="K62" s="79"/>
      <c r="L62" s="80"/>
      <c r="M62" s="81"/>
      <c r="N62" s="43"/>
    </row>
    <row r="63" spans="1:14" ht="16.5" customHeight="1" thickBot="1" x14ac:dyDescent="0.3">
      <c r="A63" s="115"/>
      <c r="B63" s="77"/>
      <c r="C63" s="77"/>
      <c r="D63" s="78"/>
      <c r="E63" s="78"/>
      <c r="F63" s="78"/>
      <c r="G63" s="78"/>
      <c r="H63" s="78"/>
      <c r="I63" s="76"/>
      <c r="J63" s="79"/>
      <c r="K63" s="79"/>
      <c r="L63" s="80"/>
      <c r="M63" s="81"/>
      <c r="N63" s="43"/>
    </row>
    <row r="64" spans="1:14" ht="15.75" thickBot="1" x14ac:dyDescent="0.3">
      <c r="A64" s="115"/>
      <c r="B64" s="77"/>
      <c r="C64" s="77"/>
      <c r="D64" s="78"/>
      <c r="E64" s="78"/>
      <c r="F64" s="78"/>
      <c r="G64" s="78"/>
      <c r="H64" s="78"/>
      <c r="I64" s="76"/>
      <c r="J64" s="79"/>
      <c r="K64" s="79"/>
      <c r="L64" s="80"/>
      <c r="M64" s="81"/>
      <c r="N64" s="43"/>
    </row>
    <row r="65" spans="1:14" ht="15.75" thickBot="1" x14ac:dyDescent="0.3">
      <c r="A65" s="115"/>
      <c r="B65" s="77"/>
      <c r="C65" s="77"/>
      <c r="D65" s="78"/>
      <c r="E65" s="78"/>
      <c r="F65" s="78"/>
      <c r="G65" s="78"/>
      <c r="H65" s="78"/>
      <c r="I65" s="76"/>
      <c r="J65" s="79"/>
      <c r="K65" s="79"/>
      <c r="L65" s="80"/>
      <c r="M65" s="81"/>
      <c r="N65" s="43"/>
    </row>
    <row r="66" spans="1:14" ht="15.75" thickBot="1" x14ac:dyDescent="0.3">
      <c r="A66" s="115"/>
      <c r="B66" s="77"/>
      <c r="C66" s="77"/>
      <c r="D66" s="78"/>
      <c r="E66" s="78"/>
      <c r="F66" s="78"/>
      <c r="G66" s="78"/>
      <c r="H66" s="78"/>
      <c r="I66" s="76"/>
      <c r="J66" s="79"/>
      <c r="K66" s="79"/>
      <c r="L66" s="80"/>
      <c r="M66" s="81"/>
      <c r="N66" s="43"/>
    </row>
    <row r="67" spans="1:14" ht="15.75" thickBot="1" x14ac:dyDescent="0.3">
      <c r="A67" s="115"/>
      <c r="B67" s="77"/>
      <c r="C67" s="77"/>
      <c r="D67" s="78"/>
      <c r="E67" s="78"/>
      <c r="F67" s="78"/>
      <c r="G67" s="78"/>
      <c r="H67" s="78"/>
      <c r="I67" s="76"/>
      <c r="J67" s="79"/>
      <c r="K67" s="79"/>
      <c r="L67" s="80"/>
      <c r="M67" s="81"/>
      <c r="N67" s="43"/>
    </row>
    <row r="68" spans="1:14" ht="15.75" thickBot="1" x14ac:dyDescent="0.3">
      <c r="A68" s="115"/>
      <c r="B68" s="77"/>
      <c r="C68" s="77"/>
      <c r="D68" s="78"/>
      <c r="E68" s="78"/>
      <c r="F68" s="78"/>
      <c r="G68" s="78"/>
      <c r="H68" s="78"/>
      <c r="I68" s="76"/>
      <c r="J68" s="79"/>
      <c r="K68" s="79"/>
      <c r="L68" s="80"/>
      <c r="M68" s="81"/>
      <c r="N68" s="43"/>
    </row>
    <row r="69" spans="1:14" ht="15.75" thickBot="1" x14ac:dyDescent="0.3">
      <c r="A69" s="115"/>
      <c r="B69" s="77"/>
      <c r="C69" s="77"/>
      <c r="D69" s="78"/>
      <c r="E69" s="78"/>
      <c r="F69" s="78"/>
      <c r="G69" s="78"/>
      <c r="H69" s="78"/>
      <c r="I69" s="76"/>
      <c r="J69" s="79"/>
      <c r="K69" s="79"/>
      <c r="L69" s="80"/>
      <c r="M69" s="81"/>
      <c r="N69" s="43"/>
    </row>
    <row r="70" spans="1:14" ht="15.75" thickBot="1" x14ac:dyDescent="0.3">
      <c r="A70" s="115"/>
      <c r="B70" s="77"/>
      <c r="C70" s="77"/>
      <c r="D70" s="78"/>
      <c r="E70" s="78"/>
      <c r="F70" s="78"/>
      <c r="G70" s="78"/>
      <c r="H70" s="78"/>
      <c r="I70" s="76"/>
      <c r="J70" s="79"/>
      <c r="K70" s="79"/>
      <c r="L70" s="80"/>
      <c r="M70" s="81"/>
      <c r="N70" s="43"/>
    </row>
    <row r="71" spans="1:14" ht="15.75" thickBot="1" x14ac:dyDescent="0.3">
      <c r="A71" s="115"/>
      <c r="B71" s="77"/>
      <c r="C71" s="77"/>
      <c r="D71" s="78"/>
      <c r="E71" s="78"/>
      <c r="F71" s="78"/>
      <c r="G71" s="78"/>
      <c r="H71" s="78"/>
      <c r="I71" s="76"/>
      <c r="J71" s="79"/>
      <c r="K71" s="79"/>
      <c r="L71" s="80"/>
      <c r="M71" s="81"/>
      <c r="N71" s="43"/>
    </row>
    <row r="72" spans="1:14" ht="16.5" x14ac:dyDescent="0.3">
      <c r="A72" s="115"/>
      <c r="B72" s="77"/>
      <c r="C72" s="77"/>
      <c r="D72" s="78"/>
      <c r="E72" s="78"/>
      <c r="F72" s="78"/>
      <c r="G72" s="78"/>
      <c r="H72" s="78"/>
      <c r="I72" s="76"/>
      <c r="J72" s="79"/>
      <c r="K72" s="79"/>
      <c r="L72" s="80"/>
      <c r="M72" s="81"/>
      <c r="N72" s="4"/>
    </row>
    <row r="73" spans="1:14" ht="16.5" x14ac:dyDescent="0.3">
      <c r="A73" s="115"/>
      <c r="B73" s="77"/>
      <c r="C73" s="77"/>
      <c r="D73" s="78"/>
      <c r="E73" s="78"/>
      <c r="F73" s="78"/>
      <c r="G73" s="78"/>
      <c r="H73" s="78"/>
      <c r="I73" s="76"/>
      <c r="J73" s="79"/>
      <c r="K73" s="79"/>
      <c r="L73" s="80"/>
      <c r="M73" s="81"/>
      <c r="N73" s="4"/>
    </row>
    <row r="74" spans="1:14" ht="16.5" x14ac:dyDescent="0.3">
      <c r="A74" s="115"/>
      <c r="B74" s="77"/>
      <c r="C74" s="77"/>
      <c r="D74" s="78"/>
      <c r="E74" s="78"/>
      <c r="F74" s="78"/>
      <c r="G74" s="78"/>
      <c r="H74" s="78"/>
      <c r="I74" s="76"/>
      <c r="J74" s="79"/>
      <c r="K74" s="79"/>
      <c r="L74" s="80"/>
      <c r="M74" s="81"/>
      <c r="N74" s="4"/>
    </row>
    <row r="75" spans="1:14" ht="16.5" x14ac:dyDescent="0.3">
      <c r="A75" s="115"/>
      <c r="B75" s="77"/>
      <c r="C75" s="77"/>
      <c r="D75" s="78"/>
      <c r="E75" s="78"/>
      <c r="F75" s="78"/>
      <c r="G75" s="78"/>
      <c r="H75" s="78"/>
      <c r="I75" s="76"/>
      <c r="J75" s="79"/>
      <c r="K75" s="79"/>
      <c r="L75" s="80"/>
      <c r="M75" s="81"/>
      <c r="N75" s="4"/>
    </row>
    <row r="76" spans="1:14" ht="16.5" x14ac:dyDescent="0.3">
      <c r="A76" s="115"/>
      <c r="B76" s="77"/>
      <c r="C76" s="77"/>
      <c r="D76" s="78"/>
      <c r="E76" s="78"/>
      <c r="F76" s="78"/>
      <c r="G76" s="78"/>
      <c r="H76" s="78"/>
      <c r="I76" s="76"/>
      <c r="J76" s="79"/>
      <c r="K76" s="79"/>
      <c r="L76" s="80"/>
      <c r="M76" s="81"/>
      <c r="N76" s="4"/>
    </row>
    <row r="77" spans="1:14" ht="16.5" x14ac:dyDescent="0.3">
      <c r="A77" s="115"/>
      <c r="B77" s="77"/>
      <c r="C77" s="77"/>
      <c r="D77" s="78"/>
      <c r="E77" s="78"/>
      <c r="F77" s="78"/>
      <c r="G77" s="78"/>
      <c r="H77" s="78"/>
      <c r="I77" s="76"/>
      <c r="J77" s="79"/>
      <c r="K77" s="79"/>
      <c r="L77" s="80"/>
      <c r="M77" s="81"/>
      <c r="N77" s="4"/>
    </row>
    <row r="78" spans="1:14" ht="16.5" x14ac:dyDescent="0.3">
      <c r="A78" s="115"/>
      <c r="B78" s="77"/>
      <c r="C78" s="77"/>
      <c r="D78" s="78"/>
      <c r="E78" s="78"/>
      <c r="F78" s="78"/>
      <c r="G78" s="78"/>
      <c r="H78" s="78"/>
      <c r="I78" s="76"/>
      <c r="J78" s="79"/>
      <c r="K78" s="79"/>
      <c r="L78" s="80"/>
      <c r="M78" s="81"/>
      <c r="N78" s="4"/>
    </row>
    <row r="79" spans="1:14" ht="16.5" x14ac:dyDescent="0.3">
      <c r="A79" s="115"/>
      <c r="B79" s="77"/>
      <c r="C79" s="77"/>
      <c r="D79" s="78"/>
      <c r="E79" s="78"/>
      <c r="F79" s="78"/>
      <c r="G79" s="78"/>
      <c r="H79" s="78"/>
      <c r="I79" s="76"/>
      <c r="J79" s="79"/>
      <c r="K79" s="79"/>
      <c r="L79" s="80"/>
      <c r="M79" s="81"/>
      <c r="N79" s="4"/>
    </row>
    <row r="80" spans="1:14" ht="16.5" x14ac:dyDescent="0.3">
      <c r="A80" s="115"/>
      <c r="B80" s="77"/>
      <c r="C80" s="77"/>
      <c r="D80" s="78"/>
      <c r="E80" s="78"/>
      <c r="F80" s="78"/>
      <c r="G80" s="78"/>
      <c r="H80" s="78"/>
      <c r="I80" s="76"/>
      <c r="J80" s="79"/>
      <c r="K80" s="79"/>
      <c r="L80" s="80"/>
      <c r="M80" s="81"/>
      <c r="N80" s="4"/>
    </row>
    <row r="81" spans="1:14" ht="16.5" x14ac:dyDescent="0.3">
      <c r="A81" s="115"/>
      <c r="B81" s="77"/>
      <c r="C81" s="77"/>
      <c r="D81" s="78"/>
      <c r="E81" s="78"/>
      <c r="F81" s="78"/>
      <c r="G81" s="78"/>
      <c r="H81" s="78"/>
      <c r="I81" s="76"/>
      <c r="J81" s="79"/>
      <c r="K81" s="79"/>
      <c r="L81" s="80"/>
      <c r="M81" s="81"/>
      <c r="N81" s="4"/>
    </row>
    <row r="82" spans="1:14" ht="16.5" x14ac:dyDescent="0.3">
      <c r="A82" s="115"/>
      <c r="B82" s="77"/>
      <c r="C82" s="77"/>
      <c r="D82" s="78"/>
      <c r="E82" s="78"/>
      <c r="F82" s="78"/>
      <c r="G82" s="78"/>
      <c r="H82" s="78"/>
      <c r="I82" s="76"/>
      <c r="J82" s="79"/>
      <c r="K82" s="79"/>
      <c r="L82" s="80"/>
      <c r="M82" s="81"/>
      <c r="N82" s="4"/>
    </row>
    <row r="83" spans="1:14" ht="16.5" x14ac:dyDescent="0.3">
      <c r="A83" s="115"/>
      <c r="B83" s="77"/>
      <c r="C83" s="77"/>
      <c r="D83" s="78"/>
      <c r="E83" s="78"/>
      <c r="F83" s="78"/>
      <c r="G83" s="78"/>
      <c r="H83" s="78"/>
      <c r="I83" s="76"/>
      <c r="J83" s="79"/>
      <c r="K83" s="79"/>
      <c r="L83" s="80"/>
      <c r="M83" s="81"/>
      <c r="N83" s="4"/>
    </row>
    <row r="84" spans="1:14" ht="16.5" x14ac:dyDescent="0.3">
      <c r="A84" s="115"/>
      <c r="B84" s="77"/>
      <c r="C84" s="77"/>
      <c r="D84" s="78"/>
      <c r="E84" s="78"/>
      <c r="F84" s="78"/>
      <c r="G84" s="78"/>
      <c r="H84" s="78"/>
      <c r="I84" s="76"/>
      <c r="J84" s="79"/>
      <c r="K84" s="79"/>
      <c r="L84" s="80"/>
      <c r="M84" s="81"/>
      <c r="N84" s="4"/>
    </row>
    <row r="85" spans="1:14" ht="16.5" x14ac:dyDescent="0.3">
      <c r="A85" s="115"/>
      <c r="B85" s="77"/>
      <c r="C85" s="77"/>
      <c r="D85" s="78"/>
      <c r="E85" s="78"/>
      <c r="F85" s="78"/>
      <c r="G85" s="78"/>
      <c r="H85" s="78"/>
      <c r="I85" s="76"/>
      <c r="J85" s="79"/>
      <c r="K85" s="79"/>
      <c r="L85" s="80"/>
      <c r="M85" s="81"/>
      <c r="N85" s="4"/>
    </row>
    <row r="86" spans="1:14" ht="16.5" x14ac:dyDescent="0.3">
      <c r="A86" s="115"/>
      <c r="B86" s="77"/>
      <c r="C86" s="77"/>
      <c r="D86" s="78"/>
      <c r="E86" s="78"/>
      <c r="F86" s="78"/>
      <c r="G86" s="78"/>
      <c r="H86" s="78"/>
      <c r="I86" s="76"/>
      <c r="J86" s="79"/>
      <c r="K86" s="79"/>
      <c r="L86" s="80"/>
      <c r="M86" s="81"/>
      <c r="N86" s="4"/>
    </row>
    <row r="87" spans="1:14" ht="16.5" x14ac:dyDescent="0.3">
      <c r="A87" s="115"/>
      <c r="B87" s="77"/>
      <c r="C87" s="77"/>
      <c r="D87" s="78"/>
      <c r="E87" s="78"/>
      <c r="F87" s="78"/>
      <c r="G87" s="78"/>
      <c r="H87" s="78"/>
      <c r="I87" s="76"/>
      <c r="J87" s="79"/>
      <c r="K87" s="79"/>
      <c r="L87" s="80"/>
      <c r="M87" s="81"/>
      <c r="N87" s="4"/>
    </row>
    <row r="88" spans="1:14" ht="16.5" x14ac:dyDescent="0.3">
      <c r="A88" s="115"/>
      <c r="B88" s="77"/>
      <c r="C88" s="77"/>
      <c r="D88" s="78"/>
      <c r="E88" s="78"/>
      <c r="F88" s="78"/>
      <c r="G88" s="78"/>
      <c r="H88" s="78"/>
      <c r="I88" s="76"/>
      <c r="J88" s="79"/>
      <c r="K88" s="79"/>
      <c r="L88" s="80"/>
      <c r="M88" s="81"/>
      <c r="N88" s="4"/>
    </row>
    <row r="89" spans="1:14" x14ac:dyDescent="0.25">
      <c r="A89" s="116"/>
      <c r="B89" s="77"/>
      <c r="C89" s="77"/>
      <c r="D89" s="82"/>
      <c r="E89" s="83"/>
      <c r="F89" s="83"/>
      <c r="G89" s="83"/>
      <c r="H89" s="83"/>
      <c r="I89" s="76"/>
      <c r="J89" s="84"/>
      <c r="K89" s="84"/>
      <c r="L89" s="85"/>
      <c r="M89" s="86"/>
      <c r="N89"/>
    </row>
    <row r="90" spans="1:14" x14ac:dyDescent="0.25">
      <c r="B90" s="77"/>
      <c r="C90" s="77"/>
      <c r="N90"/>
    </row>
    <row r="91" spans="1:14" x14ac:dyDescent="0.25">
      <c r="B91" s="77"/>
      <c r="C91" s="77"/>
      <c r="N91"/>
    </row>
    <row r="92" spans="1:14" x14ac:dyDescent="0.25">
      <c r="B92" s="77"/>
      <c r="C92" s="77"/>
      <c r="N92"/>
    </row>
    <row r="93" spans="1:14" x14ac:dyDescent="0.25">
      <c r="B93" s="77"/>
      <c r="C93" s="77"/>
      <c r="H93" s="90"/>
      <c r="M93" s="91"/>
      <c r="N93"/>
    </row>
    <row r="94" spans="1:14" x14ac:dyDescent="0.25">
      <c r="B94" s="77"/>
      <c r="C94" s="77"/>
      <c r="N94"/>
    </row>
    <row r="95" spans="1:14" x14ac:dyDescent="0.25">
      <c r="B95" s="77"/>
      <c r="C95" s="77"/>
      <c r="N95"/>
    </row>
    <row r="96" spans="1:14" x14ac:dyDescent="0.25">
      <c r="B96" s="77"/>
      <c r="C96" s="77"/>
      <c r="N96"/>
    </row>
    <row r="97" spans="2:14" x14ac:dyDescent="0.25">
      <c r="B97" s="77"/>
      <c r="C97" s="77"/>
      <c r="N97"/>
    </row>
    <row r="98" spans="2:14" x14ac:dyDescent="0.25">
      <c r="B98" s="77"/>
      <c r="C98" s="77"/>
      <c r="N98"/>
    </row>
    <row r="99" spans="2:14" x14ac:dyDescent="0.25">
      <c r="B99" s="77"/>
      <c r="C99" s="77"/>
      <c r="N99"/>
    </row>
    <row r="100" spans="2:14" x14ac:dyDescent="0.25">
      <c r="B100" s="77"/>
      <c r="C100" s="77"/>
      <c r="N100"/>
    </row>
    <row r="101" spans="2:14" x14ac:dyDescent="0.25">
      <c r="B101" s="77"/>
      <c r="C101" s="77"/>
      <c r="N101"/>
    </row>
    <row r="102" spans="2:14" x14ac:dyDescent="0.25">
      <c r="B102" s="77"/>
      <c r="C102" s="77"/>
      <c r="N102"/>
    </row>
    <row r="103" spans="2:14" x14ac:dyDescent="0.25">
      <c r="B103" s="77"/>
      <c r="C103" s="77"/>
      <c r="N103"/>
    </row>
    <row r="104" spans="2:14" x14ac:dyDescent="0.25">
      <c r="B104" s="77"/>
      <c r="C104" s="77"/>
      <c r="N104"/>
    </row>
    <row r="105" spans="2:14" x14ac:dyDescent="0.25">
      <c r="B105" s="77"/>
      <c r="C105" s="77"/>
      <c r="N105"/>
    </row>
    <row r="106" spans="2:14" x14ac:dyDescent="0.25">
      <c r="B106" s="77"/>
      <c r="C106" s="77"/>
      <c r="N106"/>
    </row>
    <row r="107" spans="2:14" x14ac:dyDescent="0.25">
      <c r="B107" s="77"/>
      <c r="C107" s="77"/>
      <c r="N107"/>
    </row>
    <row r="108" spans="2:14" x14ac:dyDescent="0.25">
      <c r="B108" s="77"/>
      <c r="C108" s="77"/>
      <c r="N108"/>
    </row>
    <row r="109" spans="2:14" x14ac:dyDescent="0.25">
      <c r="B109" s="77"/>
      <c r="C109" s="77"/>
      <c r="N109"/>
    </row>
    <row r="110" spans="2:14" x14ac:dyDescent="0.25">
      <c r="B110" s="77"/>
      <c r="C110" s="77"/>
      <c r="N110"/>
    </row>
    <row r="111" spans="2:14" x14ac:dyDescent="0.25">
      <c r="B111" s="77"/>
      <c r="C111" s="77"/>
      <c r="N111"/>
    </row>
    <row r="112" spans="2:14" x14ac:dyDescent="0.25">
      <c r="B112" s="77"/>
      <c r="C112" s="77"/>
      <c r="N112"/>
    </row>
    <row r="113" spans="2:3" x14ac:dyDescent="0.25">
      <c r="B113" s="77"/>
      <c r="C113" s="77"/>
    </row>
    <row r="114" spans="2:3" x14ac:dyDescent="0.25">
      <c r="B114" s="77"/>
      <c r="C114" s="77"/>
    </row>
    <row r="115" spans="2:3" x14ac:dyDescent="0.25">
      <c r="B115" s="77"/>
      <c r="C115" s="77"/>
    </row>
    <row r="116" spans="2:3" x14ac:dyDescent="0.25">
      <c r="B116" s="77"/>
      <c r="C116" s="77"/>
    </row>
    <row r="117" spans="2:3" x14ac:dyDescent="0.25">
      <c r="B117" s="77"/>
      <c r="C117" s="77"/>
    </row>
    <row r="118" spans="2:3" x14ac:dyDescent="0.25">
      <c r="B118" s="77"/>
      <c r="C118" s="77"/>
    </row>
    <row r="119" spans="2:3" x14ac:dyDescent="0.25">
      <c r="B119" s="77"/>
      <c r="C119" s="77"/>
    </row>
    <row r="120" spans="2:3" x14ac:dyDescent="0.25">
      <c r="B120" s="77"/>
      <c r="C120" s="77"/>
    </row>
    <row r="121" spans="2:3" x14ac:dyDescent="0.25">
      <c r="B121" s="77"/>
      <c r="C121" s="77"/>
    </row>
    <row r="122" spans="2:3" x14ac:dyDescent="0.25">
      <c r="B122" s="77"/>
      <c r="C122" s="77"/>
    </row>
    <row r="123" spans="2:3" x14ac:dyDescent="0.25">
      <c r="B123" s="77"/>
      <c r="C123" s="77"/>
    </row>
  </sheetData>
  <mergeCells count="2">
    <mergeCell ref="A43:M43"/>
    <mergeCell ref="A41:D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"/>
  <sheetViews>
    <sheetView topLeftCell="A4" zoomScale="130" zoomScaleNormal="130" workbookViewId="0">
      <selection activeCell="E12" sqref="E12:G15"/>
    </sheetView>
  </sheetViews>
  <sheetFormatPr defaultRowHeight="15" x14ac:dyDescent="0.25"/>
  <cols>
    <col min="2" max="2" width="25.5703125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2" max="12" width="15.28515625" bestFit="1" customWidth="1"/>
  </cols>
  <sheetData>
    <row r="1" spans="1:13" x14ac:dyDescent="0.25">
      <c r="A1" s="15" t="s">
        <v>4</v>
      </c>
      <c r="B1" s="15" t="s">
        <v>14</v>
      </c>
      <c r="C1" s="15" t="s">
        <v>10</v>
      </c>
      <c r="D1" s="15" t="s">
        <v>5</v>
      </c>
      <c r="E1" s="15" t="s">
        <v>6</v>
      </c>
      <c r="F1" s="15" t="s">
        <v>7</v>
      </c>
      <c r="G1" s="15" t="s">
        <v>8</v>
      </c>
      <c r="H1" s="15" t="s">
        <v>9</v>
      </c>
      <c r="K1" s="1"/>
      <c r="L1" s="1"/>
      <c r="M1" s="1"/>
    </row>
    <row r="2" spans="1:13" ht="33" x14ac:dyDescent="0.25">
      <c r="A2" s="16">
        <v>1</v>
      </c>
      <c r="B2" s="16" t="s">
        <v>19</v>
      </c>
      <c r="C2" s="17" t="s">
        <v>23</v>
      </c>
      <c r="D2" s="18">
        <f>54+18</f>
        <v>72</v>
      </c>
      <c r="E2" s="19">
        <v>36117</v>
      </c>
      <c r="F2" s="20">
        <v>39729</v>
      </c>
      <c r="G2" s="21">
        <v>860824260</v>
      </c>
      <c r="H2" s="22">
        <v>929690201</v>
      </c>
      <c r="I2" s="10">
        <v>3000</v>
      </c>
      <c r="J2" s="23">
        <f>F2*I2</f>
        <v>119187000</v>
      </c>
      <c r="K2" s="10"/>
      <c r="L2" s="11">
        <f>J2*K2%</f>
        <v>0</v>
      </c>
      <c r="M2" s="1"/>
    </row>
    <row r="3" spans="1:13" ht="33" x14ac:dyDescent="0.25">
      <c r="A3" s="16">
        <v>2</v>
      </c>
      <c r="B3" s="16" t="s">
        <v>20</v>
      </c>
      <c r="C3" s="17" t="s">
        <v>24</v>
      </c>
      <c r="D3" s="18">
        <f>32+12</f>
        <v>44</v>
      </c>
      <c r="E3" s="20">
        <v>22224</v>
      </c>
      <c r="F3" s="20">
        <v>24446</v>
      </c>
      <c r="G3" s="22">
        <v>541265520</v>
      </c>
      <c r="H3" s="22">
        <v>584566762</v>
      </c>
      <c r="I3" s="10">
        <v>3000</v>
      </c>
      <c r="J3" s="23">
        <f>F3*I3</f>
        <v>73338000</v>
      </c>
      <c r="K3" s="10"/>
      <c r="L3" s="11">
        <f>J3*K3%</f>
        <v>0</v>
      </c>
      <c r="M3" s="1"/>
    </row>
    <row r="4" spans="1:13" ht="16.5" x14ac:dyDescent="0.25">
      <c r="A4" s="24">
        <v>3</v>
      </c>
      <c r="B4" s="25" t="s">
        <v>22</v>
      </c>
      <c r="C4" s="17" t="s">
        <v>26</v>
      </c>
      <c r="D4" s="18">
        <v>14</v>
      </c>
      <c r="E4" s="26">
        <v>5525</v>
      </c>
      <c r="F4" s="27">
        <v>6078</v>
      </c>
      <c r="G4" s="28">
        <v>135122390</v>
      </c>
      <c r="H4" s="29">
        <v>145932181</v>
      </c>
      <c r="I4" s="10">
        <v>3000</v>
      </c>
      <c r="J4" s="23">
        <f>F4*I4</f>
        <v>18234000</v>
      </c>
      <c r="K4" s="10"/>
      <c r="L4" s="11"/>
      <c r="M4" s="1"/>
    </row>
    <row r="5" spans="1:13" ht="16.5" customHeight="1" x14ac:dyDescent="0.25">
      <c r="A5" s="108" t="s">
        <v>11</v>
      </c>
      <c r="B5" s="109"/>
      <c r="C5" s="110"/>
      <c r="D5" s="16">
        <f>SUM(D2:D4)</f>
        <v>130</v>
      </c>
      <c r="E5" s="30">
        <f>SUM(E2:E4)</f>
        <v>63866</v>
      </c>
      <c r="F5" s="31">
        <f>SUM(F2:F4)</f>
        <v>70253</v>
      </c>
      <c r="G5" s="32">
        <f>SUM(G2:G4)</f>
        <v>1537212170</v>
      </c>
      <c r="H5" s="32">
        <f>SUM(H2:H4)</f>
        <v>1660189144</v>
      </c>
      <c r="I5" s="10"/>
      <c r="J5" s="23"/>
      <c r="K5" s="10"/>
      <c r="L5" s="11"/>
      <c r="M5" s="1"/>
    </row>
    <row r="6" spans="1:13" ht="33" x14ac:dyDescent="0.25">
      <c r="A6" s="24">
        <v>4</v>
      </c>
      <c r="B6" s="16" t="s">
        <v>21</v>
      </c>
      <c r="C6" s="17" t="s">
        <v>25</v>
      </c>
      <c r="D6" s="18">
        <f>16</f>
        <v>16</v>
      </c>
      <c r="E6" s="19">
        <v>8331</v>
      </c>
      <c r="F6" s="20">
        <v>9164</v>
      </c>
      <c r="G6" s="33">
        <v>0</v>
      </c>
      <c r="H6" s="33">
        <v>0</v>
      </c>
      <c r="I6" s="10">
        <v>3000</v>
      </c>
      <c r="J6" s="23">
        <f>F6*I6</f>
        <v>27492000</v>
      </c>
      <c r="K6" s="10"/>
      <c r="L6" s="11"/>
      <c r="M6" s="1"/>
    </row>
    <row r="7" spans="1:13" ht="16.5" x14ac:dyDescent="0.25">
      <c r="A7" s="24">
        <v>5</v>
      </c>
      <c r="B7" s="25" t="s">
        <v>28</v>
      </c>
      <c r="C7" s="17" t="s">
        <v>27</v>
      </c>
      <c r="D7" s="18">
        <v>6</v>
      </c>
      <c r="E7" s="30">
        <v>2031</v>
      </c>
      <c r="F7" s="31">
        <v>2235</v>
      </c>
      <c r="G7" s="33">
        <v>0</v>
      </c>
      <c r="H7" s="33">
        <v>0</v>
      </c>
      <c r="I7" s="10">
        <v>3000</v>
      </c>
      <c r="J7" s="23">
        <f>F7*I7</f>
        <v>6705000</v>
      </c>
      <c r="K7" s="10"/>
      <c r="L7" s="11"/>
      <c r="M7" s="1"/>
    </row>
    <row r="8" spans="1:13" ht="16.5" customHeight="1" x14ac:dyDescent="0.25">
      <c r="A8" s="108" t="s">
        <v>29</v>
      </c>
      <c r="B8" s="109"/>
      <c r="C8" s="110"/>
      <c r="D8" s="16">
        <f>SUM(D6:D7)</f>
        <v>22</v>
      </c>
      <c r="E8" s="16">
        <f>SUM(E6:E7)</f>
        <v>10362</v>
      </c>
      <c r="F8" s="16">
        <f>SUM(F6:F7)</f>
        <v>11399</v>
      </c>
      <c r="G8" s="33">
        <v>0</v>
      </c>
      <c r="H8" s="33">
        <v>0</v>
      </c>
      <c r="I8" s="10"/>
      <c r="J8" s="23"/>
      <c r="K8" s="10"/>
      <c r="L8" s="11"/>
      <c r="M8" s="1"/>
    </row>
    <row r="9" spans="1:13" ht="15.75" x14ac:dyDescent="0.25">
      <c r="A9" s="105" t="s">
        <v>30</v>
      </c>
      <c r="B9" s="106"/>
      <c r="C9" s="107"/>
      <c r="D9" s="34">
        <f>D5+D8</f>
        <v>152</v>
      </c>
      <c r="E9" s="35">
        <f>E5+E8</f>
        <v>74228</v>
      </c>
      <c r="F9" s="35">
        <f>F5+F8</f>
        <v>81652</v>
      </c>
      <c r="G9" s="36">
        <f>G5+G8</f>
        <v>1537212170</v>
      </c>
      <c r="H9" s="36">
        <f>H5+H8</f>
        <v>1660189144</v>
      </c>
      <c r="J9" s="37">
        <f>SUM(J2:J7)</f>
        <v>244956000</v>
      </c>
      <c r="K9" s="1"/>
      <c r="L9" s="12">
        <f>SUM(L2:L3)</f>
        <v>0</v>
      </c>
      <c r="M9" s="1"/>
    </row>
    <row r="10" spans="1:13" x14ac:dyDescent="0.25">
      <c r="A10" s="1"/>
      <c r="B10" s="1"/>
      <c r="J10" s="5"/>
      <c r="K10" s="1"/>
      <c r="L10" s="1"/>
      <c r="M10" s="1"/>
    </row>
    <row r="11" spans="1:13" x14ac:dyDescent="0.25">
      <c r="A11" s="1"/>
      <c r="B11" s="1"/>
      <c r="J11" s="7"/>
      <c r="K11" s="1"/>
      <c r="L11" s="1"/>
      <c r="M11" s="1"/>
    </row>
    <row r="12" spans="1:13" x14ac:dyDescent="0.25">
      <c r="A12" s="1"/>
      <c r="B12" s="1"/>
      <c r="F12" s="2"/>
      <c r="K12" s="1"/>
      <c r="L12" s="1"/>
      <c r="M12" s="1"/>
    </row>
    <row r="13" spans="1:13" x14ac:dyDescent="0.25">
      <c r="A13" s="1"/>
      <c r="B13" s="1"/>
      <c r="K13" s="1"/>
      <c r="L13" s="1"/>
      <c r="M13" s="1"/>
    </row>
    <row r="14" spans="1:13" x14ac:dyDescent="0.25">
      <c r="A14" s="1"/>
      <c r="B14" s="1"/>
      <c r="K14" s="1"/>
      <c r="L14" s="1"/>
      <c r="M14" s="1"/>
    </row>
    <row r="15" spans="1:13" x14ac:dyDescent="0.25">
      <c r="A15" s="1"/>
      <c r="B15" s="1"/>
      <c r="K15" s="1"/>
      <c r="L15" s="1"/>
      <c r="M15" s="1"/>
    </row>
    <row r="16" spans="1:13" x14ac:dyDescent="0.25">
      <c r="A16" s="1"/>
      <c r="B16" s="1"/>
    </row>
  </sheetData>
  <mergeCells count="3">
    <mergeCell ref="A9:C9"/>
    <mergeCell ref="A5:C5"/>
    <mergeCell ref="A8:C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0FB0D-5C74-4D4F-A2E5-E0DB4E6F8174}">
  <dimension ref="A31:M46"/>
  <sheetViews>
    <sheetView topLeftCell="A19" workbookViewId="0">
      <selection activeCell="M47" sqref="M47"/>
    </sheetView>
  </sheetViews>
  <sheetFormatPr defaultRowHeight="15" x14ac:dyDescent="0.25"/>
  <cols>
    <col min="4" max="4" width="11.85546875" customWidth="1"/>
    <col min="5" max="5" width="17.5703125" customWidth="1"/>
  </cols>
  <sheetData>
    <row r="31" spans="1:5" ht="15.75" thickBot="1" x14ac:dyDescent="0.3"/>
    <row r="32" spans="1:5" ht="48" customHeight="1" thickBot="1" x14ac:dyDescent="0.3">
      <c r="A32" s="55" t="s">
        <v>31</v>
      </c>
      <c r="B32" s="55" t="s">
        <v>32</v>
      </c>
      <c r="C32" s="55" t="s">
        <v>33</v>
      </c>
      <c r="D32" s="55" t="s">
        <v>39</v>
      </c>
      <c r="E32" s="55" t="s">
        <v>34</v>
      </c>
    </row>
    <row r="33" spans="1:13" ht="15.75" customHeight="1" thickBot="1" x14ac:dyDescent="0.3">
      <c r="A33" s="56">
        <v>1</v>
      </c>
      <c r="B33" s="56" t="s">
        <v>37</v>
      </c>
      <c r="C33" s="56">
        <v>29.95</v>
      </c>
      <c r="D33" s="3">
        <f>C33*10.764</f>
        <v>322.3818</v>
      </c>
      <c r="E33" s="119">
        <v>2</v>
      </c>
    </row>
    <row r="34" spans="1:13" ht="15.75" customHeight="1" thickBot="1" x14ac:dyDescent="0.3">
      <c r="A34" s="56">
        <v>2</v>
      </c>
      <c r="B34" s="56" t="s">
        <v>38</v>
      </c>
      <c r="C34" s="56">
        <v>44.11</v>
      </c>
      <c r="D34" s="3">
        <f t="shared" ref="D34:D42" si="0">C34*10.764</f>
        <v>474.80003999999997</v>
      </c>
      <c r="E34" s="119">
        <v>2</v>
      </c>
    </row>
    <row r="35" spans="1:13" ht="15.75" customHeight="1" thickBot="1" x14ac:dyDescent="0.3">
      <c r="A35" s="56">
        <v>3</v>
      </c>
      <c r="B35" s="57" t="s">
        <v>38</v>
      </c>
      <c r="C35" s="57">
        <v>45.39</v>
      </c>
      <c r="D35" s="3">
        <f t="shared" si="0"/>
        <v>488.57795999999996</v>
      </c>
      <c r="E35" s="120">
        <v>2</v>
      </c>
    </row>
    <row r="36" spans="1:13" ht="15.75" customHeight="1" thickBot="1" x14ac:dyDescent="0.3">
      <c r="A36" s="56">
        <v>4</v>
      </c>
      <c r="B36" s="56" t="s">
        <v>37</v>
      </c>
      <c r="C36" s="56">
        <v>29.99</v>
      </c>
      <c r="D36" s="3">
        <f t="shared" si="0"/>
        <v>322.81235999999996</v>
      </c>
      <c r="E36" s="119">
        <v>2</v>
      </c>
    </row>
    <row r="37" spans="1:13" ht="15.75" customHeight="1" thickBot="1" x14ac:dyDescent="0.3">
      <c r="A37" s="56">
        <v>5</v>
      </c>
      <c r="B37" s="57" t="s">
        <v>37</v>
      </c>
      <c r="C37" s="57">
        <v>28.46</v>
      </c>
      <c r="D37" s="3">
        <f t="shared" si="0"/>
        <v>306.34343999999999</v>
      </c>
      <c r="E37" s="120">
        <v>2</v>
      </c>
    </row>
    <row r="38" spans="1:13" ht="15.75" customHeight="1" thickBot="1" x14ac:dyDescent="0.3">
      <c r="A38" s="56">
        <v>6</v>
      </c>
      <c r="B38" s="56" t="s">
        <v>35</v>
      </c>
      <c r="C38" s="56">
        <v>28.46</v>
      </c>
      <c r="D38" s="3">
        <f t="shared" si="0"/>
        <v>306.34343999999999</v>
      </c>
      <c r="E38" s="121">
        <v>1</v>
      </c>
    </row>
    <row r="39" spans="1:13" ht="15.75" customHeight="1" thickBot="1" x14ac:dyDescent="0.3">
      <c r="A39" s="56">
        <v>7</v>
      </c>
      <c r="B39" s="57" t="s">
        <v>35</v>
      </c>
      <c r="C39" s="57">
        <v>29.99</v>
      </c>
      <c r="D39" s="3">
        <f t="shared" si="0"/>
        <v>322.81235999999996</v>
      </c>
      <c r="E39" s="122">
        <v>1</v>
      </c>
    </row>
    <row r="40" spans="1:13" ht="15.75" customHeight="1" thickBot="1" x14ac:dyDescent="0.3">
      <c r="A40" s="56">
        <v>8</v>
      </c>
      <c r="B40" s="56" t="s">
        <v>13</v>
      </c>
      <c r="C40" s="56">
        <v>44.11</v>
      </c>
      <c r="D40" s="3">
        <f t="shared" si="0"/>
        <v>474.80003999999997</v>
      </c>
      <c r="E40" s="121">
        <v>1</v>
      </c>
    </row>
    <row r="41" spans="1:13" ht="15.75" customHeight="1" thickBot="1" x14ac:dyDescent="0.3">
      <c r="A41" s="56">
        <v>9</v>
      </c>
      <c r="B41" s="57" t="s">
        <v>13</v>
      </c>
      <c r="C41" s="57">
        <v>45.39</v>
      </c>
      <c r="D41" s="3">
        <f t="shared" si="0"/>
        <v>488.57795999999996</v>
      </c>
      <c r="E41" s="122">
        <v>1</v>
      </c>
    </row>
    <row r="42" spans="1:13" ht="15.75" customHeight="1" thickBot="1" x14ac:dyDescent="0.3">
      <c r="A42" s="56">
        <v>10</v>
      </c>
      <c r="B42" s="56" t="s">
        <v>37</v>
      </c>
      <c r="C42" s="56">
        <v>29</v>
      </c>
      <c r="D42" s="3">
        <f t="shared" si="0"/>
        <v>312.15600000000001</v>
      </c>
      <c r="E42" s="121">
        <v>1</v>
      </c>
    </row>
    <row r="43" spans="1:13" x14ac:dyDescent="0.25">
      <c r="E43" s="65">
        <f>SUM(E33:E42)</f>
        <v>15</v>
      </c>
    </row>
    <row r="44" spans="1:13" x14ac:dyDescent="0.25">
      <c r="J44">
        <v>29.28</v>
      </c>
      <c r="K44">
        <f>J44*10.764</f>
        <v>315.16991999999999</v>
      </c>
    </row>
    <row r="45" spans="1:13" x14ac:dyDescent="0.25">
      <c r="J45">
        <v>6.1</v>
      </c>
      <c r="K45">
        <f>J45*10.764</f>
        <v>65.660399999999996</v>
      </c>
    </row>
    <row r="46" spans="1:13" x14ac:dyDescent="0.25">
      <c r="K46">
        <f>SUM(K44:K45)</f>
        <v>380.83031999999997</v>
      </c>
      <c r="L46">
        <v>3200000</v>
      </c>
      <c r="M46">
        <f>L46/K46</f>
        <v>8402.6923066419713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H221"/>
  <sheetViews>
    <sheetView zoomScaleNormal="100" workbookViewId="0">
      <selection activeCell="S16" sqref="S16:S21"/>
    </sheetView>
  </sheetViews>
  <sheetFormatPr defaultRowHeight="15" x14ac:dyDescent="0.25"/>
  <cols>
    <col min="1" max="1" width="16.7109375" customWidth="1"/>
    <col min="2" max="2" width="6.28515625" customWidth="1"/>
    <col min="4" max="4" width="12.28515625" customWidth="1"/>
    <col min="5" max="5" width="13" customWidth="1"/>
    <col min="7" max="7" width="16.42578125" customWidth="1"/>
    <col min="8" max="8" width="14.42578125" customWidth="1"/>
    <col min="9" max="9" width="10.140625" customWidth="1"/>
    <col min="11" max="11" width="9.7109375" customWidth="1"/>
    <col min="12" max="12" width="10" customWidth="1"/>
    <col min="15" max="15" width="8.28515625" customWidth="1"/>
    <col min="16" max="16" width="8.85546875" customWidth="1"/>
    <col min="17" max="17" width="10" customWidth="1"/>
    <col min="19" max="19" width="9.140625" style="65"/>
  </cols>
  <sheetData>
    <row r="1" spans="3:34" ht="15.75" thickBot="1" x14ac:dyDescent="0.3">
      <c r="D1" s="45"/>
      <c r="E1" s="45"/>
      <c r="F1" s="45"/>
      <c r="G1" s="45"/>
      <c r="H1" s="45"/>
      <c r="I1" s="45"/>
      <c r="M1" s="66"/>
      <c r="N1" s="66"/>
      <c r="O1" s="66"/>
      <c r="P1" s="66"/>
      <c r="Q1" s="66"/>
      <c r="R1" s="3"/>
      <c r="S1" s="102"/>
      <c r="U1" s="53"/>
      <c r="AD1" s="44"/>
      <c r="AE1" s="44"/>
      <c r="AF1" s="44"/>
      <c r="AG1" s="13"/>
      <c r="AH1" s="13"/>
    </row>
    <row r="2" spans="3:34" ht="15.75" thickBot="1" x14ac:dyDescent="0.3">
      <c r="C2" s="45"/>
      <c r="D2" s="58"/>
      <c r="E2" s="58"/>
      <c r="F2" s="58"/>
      <c r="G2" s="59"/>
      <c r="H2" s="45"/>
      <c r="K2" s="45"/>
      <c r="L2" s="45"/>
      <c r="M2" s="45"/>
      <c r="N2" s="45"/>
      <c r="O2" s="54"/>
      <c r="P2" s="54"/>
      <c r="Q2" s="45"/>
      <c r="U2" s="53"/>
      <c r="AD2" s="44"/>
      <c r="AE2" s="44"/>
      <c r="AF2" s="44"/>
      <c r="AG2" s="14"/>
      <c r="AH2" s="14"/>
    </row>
    <row r="3" spans="3:34" ht="15.75" thickBot="1" x14ac:dyDescent="0.3">
      <c r="D3" s="1"/>
      <c r="E3" s="2"/>
      <c r="K3" s="45"/>
      <c r="L3" s="45"/>
      <c r="M3" s="45"/>
      <c r="N3" s="45"/>
      <c r="O3" s="54"/>
      <c r="P3" s="54"/>
      <c r="Q3" s="45"/>
      <c r="AD3" s="44"/>
      <c r="AE3" s="44"/>
      <c r="AF3" s="44"/>
      <c r="AG3" s="13"/>
      <c r="AH3" s="13"/>
    </row>
    <row r="4" spans="3:34" ht="15.75" thickBot="1" x14ac:dyDescent="0.3">
      <c r="D4" s="1"/>
      <c r="E4" s="2"/>
      <c r="K4" s="45"/>
      <c r="L4" s="45"/>
      <c r="M4" s="67" t="s">
        <v>40</v>
      </c>
      <c r="O4" s="67" t="s">
        <v>41</v>
      </c>
      <c r="P4" s="67"/>
      <c r="Q4" s="59" t="s">
        <v>42</v>
      </c>
      <c r="V4" s="1"/>
      <c r="W4" s="1"/>
      <c r="X4" s="1"/>
      <c r="Y4" s="1"/>
      <c r="Z4" s="1"/>
      <c r="AA4" s="1"/>
      <c r="AD4" s="44"/>
      <c r="AE4" s="44"/>
      <c r="AF4" s="44"/>
      <c r="AG4" s="14"/>
      <c r="AH4" s="14"/>
    </row>
    <row r="5" spans="3:34" ht="15.75" thickBot="1" x14ac:dyDescent="0.3">
      <c r="D5" s="45"/>
      <c r="E5" s="45"/>
      <c r="F5" s="45"/>
      <c r="G5" s="45"/>
      <c r="I5" s="65">
        <v>101</v>
      </c>
      <c r="J5" s="65" t="s">
        <v>36</v>
      </c>
      <c r="K5" s="67">
        <v>33.92</v>
      </c>
      <c r="L5" s="59">
        <f>K5*10.764</f>
        <v>365.11487999999997</v>
      </c>
      <c r="M5" s="67">
        <v>0</v>
      </c>
      <c r="N5" s="67">
        <v>0</v>
      </c>
      <c r="O5" s="67">
        <v>0</v>
      </c>
      <c r="P5" s="67">
        <v>0</v>
      </c>
      <c r="Q5" s="96">
        <v>8.3000000000000007</v>
      </c>
      <c r="R5" s="95">
        <f t="shared" ref="R5:R28" si="0">Q5*10.764</f>
        <v>89.341200000000001</v>
      </c>
      <c r="S5" s="8">
        <f>N5+P5+R5</f>
        <v>89.341200000000001</v>
      </c>
      <c r="V5" s="1"/>
      <c r="W5" s="1"/>
      <c r="X5" s="1"/>
      <c r="Y5" s="1"/>
      <c r="Z5" s="1"/>
      <c r="AA5" s="1"/>
      <c r="AD5" s="44"/>
      <c r="AE5" s="44"/>
      <c r="AF5" s="44"/>
      <c r="AG5" s="13"/>
      <c r="AH5" s="13"/>
    </row>
    <row r="6" spans="3:34" ht="15.75" thickBot="1" x14ac:dyDescent="0.3">
      <c r="C6" s="45"/>
      <c r="D6" s="58"/>
      <c r="E6" s="58"/>
      <c r="F6" s="58"/>
      <c r="G6" s="59"/>
      <c r="I6" s="65">
        <v>102</v>
      </c>
      <c r="J6" s="65" t="s">
        <v>16</v>
      </c>
      <c r="K6" s="67">
        <v>44.11</v>
      </c>
      <c r="L6" s="59">
        <f t="shared" ref="L6:L28" si="1">K6*10.764</f>
        <v>474.80003999999997</v>
      </c>
      <c r="M6" s="67">
        <v>5.6</v>
      </c>
      <c r="N6" s="59">
        <f t="shared" ref="N6:P14" si="2">M6*10.764</f>
        <v>60.278399999999991</v>
      </c>
      <c r="O6" s="67">
        <v>0</v>
      </c>
      <c r="P6" s="67">
        <v>0</v>
      </c>
      <c r="Q6" s="96">
        <v>5.28</v>
      </c>
      <c r="R6" s="95">
        <f t="shared" si="0"/>
        <v>56.833919999999999</v>
      </c>
      <c r="S6" s="8">
        <f t="shared" ref="S6:S28" si="3">N6+P6+R6</f>
        <v>117.11231999999998</v>
      </c>
      <c r="V6" s="1"/>
      <c r="W6" s="1"/>
      <c r="X6" s="1"/>
      <c r="Y6" s="1"/>
      <c r="Z6" s="1"/>
      <c r="AA6" s="1"/>
      <c r="AD6" s="44"/>
      <c r="AE6" s="44"/>
      <c r="AF6" s="44"/>
      <c r="AG6" s="14"/>
      <c r="AH6" s="14"/>
    </row>
    <row r="7" spans="3:34" ht="15.75" thickBot="1" x14ac:dyDescent="0.3">
      <c r="C7" s="45"/>
      <c r="D7" s="58"/>
      <c r="E7" s="58"/>
      <c r="F7" s="58"/>
      <c r="G7" s="59"/>
      <c r="I7" s="65">
        <v>103</v>
      </c>
      <c r="J7" s="65" t="s">
        <v>16</v>
      </c>
      <c r="K7" s="67">
        <v>45.39</v>
      </c>
      <c r="L7" s="59">
        <f t="shared" si="1"/>
        <v>488.57795999999996</v>
      </c>
      <c r="M7" s="67">
        <v>8.0500000000000007</v>
      </c>
      <c r="N7" s="59">
        <f t="shared" si="2"/>
        <v>86.650199999999998</v>
      </c>
      <c r="O7" s="67">
        <v>0</v>
      </c>
      <c r="P7" s="67">
        <v>0</v>
      </c>
      <c r="Q7" s="96">
        <v>2.97</v>
      </c>
      <c r="R7" s="95">
        <f t="shared" si="0"/>
        <v>31.969080000000002</v>
      </c>
      <c r="S7" s="8">
        <f t="shared" si="3"/>
        <v>118.61928</v>
      </c>
      <c r="V7" s="1"/>
      <c r="W7" s="1"/>
      <c r="X7" s="1"/>
      <c r="Y7" s="1"/>
      <c r="Z7" s="1"/>
      <c r="AA7" s="1"/>
      <c r="AD7" s="44"/>
      <c r="AE7" s="44"/>
      <c r="AF7" s="44"/>
      <c r="AG7" s="13"/>
      <c r="AH7" s="13"/>
    </row>
    <row r="8" spans="3:34" ht="15.75" thickBot="1" x14ac:dyDescent="0.3">
      <c r="C8" s="45"/>
      <c r="D8" s="58"/>
      <c r="E8" s="58"/>
      <c r="F8" s="58"/>
      <c r="G8" s="59"/>
      <c r="J8" s="65"/>
      <c r="K8" s="67"/>
      <c r="L8" s="67"/>
      <c r="M8" s="67"/>
      <c r="N8" s="67"/>
      <c r="O8" s="59"/>
      <c r="P8" s="67"/>
      <c r="Q8" s="67"/>
      <c r="R8" s="65"/>
      <c r="S8" s="8"/>
      <c r="V8" s="1"/>
      <c r="W8" s="1"/>
      <c r="X8" s="1"/>
      <c r="Y8" s="1"/>
      <c r="Z8" s="1"/>
      <c r="AA8" s="1"/>
      <c r="AD8" s="44"/>
      <c r="AE8" s="44"/>
      <c r="AF8" s="44"/>
      <c r="AG8" s="14"/>
      <c r="AH8" s="14"/>
    </row>
    <row r="9" spans="3:34" ht="15.75" thickBot="1" x14ac:dyDescent="0.3">
      <c r="I9" t="s">
        <v>43</v>
      </c>
      <c r="J9" s="65" t="s">
        <v>36</v>
      </c>
      <c r="K9" s="67">
        <v>28.46</v>
      </c>
      <c r="L9" s="59">
        <f t="shared" si="1"/>
        <v>306.34343999999999</v>
      </c>
      <c r="M9" s="67">
        <v>7.75</v>
      </c>
      <c r="N9" s="59">
        <f t="shared" si="2"/>
        <v>83.420999999999992</v>
      </c>
      <c r="O9" s="65">
        <v>5.5</v>
      </c>
      <c r="P9" s="59">
        <f t="shared" si="2"/>
        <v>59.201999999999998</v>
      </c>
      <c r="Q9" s="67">
        <v>0</v>
      </c>
      <c r="R9" s="59">
        <f t="shared" si="0"/>
        <v>0</v>
      </c>
      <c r="S9" s="8">
        <f t="shared" si="3"/>
        <v>142.62299999999999</v>
      </c>
      <c r="V9" s="1"/>
      <c r="W9" s="1"/>
      <c r="X9" s="1"/>
      <c r="Y9" s="1"/>
      <c r="Z9" s="1"/>
      <c r="AA9" s="1"/>
      <c r="AD9" s="44"/>
      <c r="AE9" s="44"/>
      <c r="AF9" s="44"/>
      <c r="AG9" s="13"/>
      <c r="AH9" s="13"/>
    </row>
    <row r="10" spans="3:34" ht="15.75" thickBot="1" x14ac:dyDescent="0.3">
      <c r="I10" t="s">
        <v>44</v>
      </c>
      <c r="J10" s="65" t="s">
        <v>36</v>
      </c>
      <c r="K10" s="67">
        <v>29.67</v>
      </c>
      <c r="L10" s="59">
        <f t="shared" si="1"/>
        <v>319.36788000000001</v>
      </c>
      <c r="M10" s="67">
        <v>8.3000000000000007</v>
      </c>
      <c r="N10" s="59">
        <f t="shared" si="2"/>
        <v>89.341200000000001</v>
      </c>
      <c r="O10" s="65">
        <v>4.9000000000000004</v>
      </c>
      <c r="P10" s="59">
        <f t="shared" si="2"/>
        <v>52.743600000000001</v>
      </c>
      <c r="Q10" s="67">
        <v>0</v>
      </c>
      <c r="R10" s="59">
        <f t="shared" si="0"/>
        <v>0</v>
      </c>
      <c r="S10" s="8">
        <f t="shared" si="3"/>
        <v>142.0848</v>
      </c>
      <c r="V10" s="1"/>
      <c r="W10" s="1"/>
      <c r="X10" s="1"/>
      <c r="Y10" s="1"/>
      <c r="Z10" s="1"/>
      <c r="AA10" s="1"/>
      <c r="AD10" s="44"/>
      <c r="AE10" s="44"/>
      <c r="AF10" s="44"/>
      <c r="AG10" s="14"/>
      <c r="AH10" s="14"/>
    </row>
    <row r="11" spans="3:34" ht="16.5" x14ac:dyDescent="0.3">
      <c r="I11" t="s">
        <v>45</v>
      </c>
      <c r="J11" s="65" t="s">
        <v>16</v>
      </c>
      <c r="K11" s="67">
        <v>44.11</v>
      </c>
      <c r="L11" s="59">
        <f t="shared" si="1"/>
        <v>474.80003999999997</v>
      </c>
      <c r="M11" s="67">
        <v>10.88</v>
      </c>
      <c r="N11" s="59">
        <f t="shared" si="2"/>
        <v>117.11232</v>
      </c>
      <c r="O11" s="65">
        <v>0</v>
      </c>
      <c r="P11" s="59">
        <f t="shared" si="2"/>
        <v>0</v>
      </c>
      <c r="Q11" s="67">
        <v>0</v>
      </c>
      <c r="R11" s="59">
        <f t="shared" si="0"/>
        <v>0</v>
      </c>
      <c r="S11" s="8">
        <f t="shared" si="3"/>
        <v>117.11232</v>
      </c>
      <c r="V11" s="1"/>
      <c r="W11" s="1"/>
      <c r="X11" s="1"/>
      <c r="Y11" s="1"/>
      <c r="Z11" s="1"/>
      <c r="AA11" s="1"/>
      <c r="AD11" s="4"/>
      <c r="AF11" s="61"/>
      <c r="AG11" s="2"/>
      <c r="AH11" s="2"/>
    </row>
    <row r="12" spans="3:34" ht="16.5" x14ac:dyDescent="0.3">
      <c r="D12" s="1"/>
      <c r="E12" s="2"/>
      <c r="I12" t="s">
        <v>46</v>
      </c>
      <c r="J12" s="65" t="s">
        <v>16</v>
      </c>
      <c r="K12" s="67">
        <v>45.39</v>
      </c>
      <c r="L12" s="59">
        <f t="shared" si="1"/>
        <v>488.57795999999996</v>
      </c>
      <c r="M12" s="67">
        <v>11.02</v>
      </c>
      <c r="N12" s="59">
        <f t="shared" si="2"/>
        <v>118.61927999999999</v>
      </c>
      <c r="O12" s="8">
        <v>0</v>
      </c>
      <c r="P12" s="59">
        <f t="shared" si="2"/>
        <v>0</v>
      </c>
      <c r="Q12" s="67">
        <v>0</v>
      </c>
      <c r="R12" s="59">
        <f t="shared" si="0"/>
        <v>0</v>
      </c>
      <c r="S12" s="8">
        <f t="shared" si="3"/>
        <v>118.61927999999999</v>
      </c>
      <c r="V12" s="1"/>
      <c r="W12" s="1"/>
      <c r="X12" s="1"/>
      <c r="Y12" s="46"/>
      <c r="Z12" s="1"/>
      <c r="AA12" s="1"/>
      <c r="AD12" s="4"/>
      <c r="AF12" s="3"/>
      <c r="AG12" s="2"/>
      <c r="AH12" s="2"/>
    </row>
    <row r="13" spans="3:34" x14ac:dyDescent="0.25">
      <c r="I13" t="s">
        <v>47</v>
      </c>
      <c r="J13" s="65" t="s">
        <v>36</v>
      </c>
      <c r="K13" s="67">
        <v>29</v>
      </c>
      <c r="L13" s="59">
        <f t="shared" si="1"/>
        <v>312.15600000000001</v>
      </c>
      <c r="M13" s="67">
        <v>7.94</v>
      </c>
      <c r="N13" s="59">
        <f t="shared" si="2"/>
        <v>85.466160000000002</v>
      </c>
      <c r="O13" s="94">
        <v>2.75</v>
      </c>
      <c r="P13" s="59">
        <f t="shared" si="2"/>
        <v>29.600999999999999</v>
      </c>
      <c r="Q13" s="67">
        <v>0</v>
      </c>
      <c r="R13" s="59">
        <f t="shared" si="0"/>
        <v>0</v>
      </c>
      <c r="S13" s="8">
        <f t="shared" si="3"/>
        <v>115.06716</v>
      </c>
      <c r="V13" s="1"/>
      <c r="W13" s="1"/>
      <c r="X13" s="1"/>
      <c r="Y13" s="46"/>
      <c r="Z13" s="1"/>
      <c r="AA13" s="1"/>
    </row>
    <row r="14" spans="3:34" x14ac:dyDescent="0.25">
      <c r="I14" t="s">
        <v>48</v>
      </c>
      <c r="J14" s="65" t="s">
        <v>36</v>
      </c>
      <c r="K14" s="67">
        <v>28.4</v>
      </c>
      <c r="L14" s="59">
        <f t="shared" si="1"/>
        <v>305.69759999999997</v>
      </c>
      <c r="M14" s="67">
        <v>7.94</v>
      </c>
      <c r="N14" s="59">
        <f t="shared" si="2"/>
        <v>85.466160000000002</v>
      </c>
      <c r="O14" s="94">
        <v>2.75</v>
      </c>
      <c r="P14" s="59">
        <f t="shared" si="2"/>
        <v>29.600999999999999</v>
      </c>
      <c r="Q14" s="67">
        <v>0</v>
      </c>
      <c r="R14" s="59">
        <f t="shared" si="0"/>
        <v>0</v>
      </c>
      <c r="S14" s="8">
        <f t="shared" si="3"/>
        <v>115.06716</v>
      </c>
      <c r="V14" s="1"/>
      <c r="W14" s="1"/>
      <c r="X14" s="1"/>
      <c r="Y14" s="46"/>
      <c r="Z14" s="1"/>
      <c r="AA14" s="1"/>
    </row>
    <row r="15" spans="3:34" x14ac:dyDescent="0.25">
      <c r="J15" s="65"/>
      <c r="K15" s="65"/>
      <c r="L15" s="67"/>
      <c r="M15" s="67"/>
      <c r="N15" s="67"/>
      <c r="O15" s="59"/>
      <c r="P15" s="59"/>
      <c r="Q15" s="67"/>
      <c r="R15" s="93"/>
      <c r="S15" s="8"/>
      <c r="V15" s="1"/>
      <c r="W15" s="1"/>
      <c r="X15" s="1"/>
      <c r="Y15" s="46"/>
      <c r="Z15" s="1"/>
      <c r="AA15" s="1"/>
    </row>
    <row r="16" spans="3:34" x14ac:dyDescent="0.25">
      <c r="I16" s="65">
        <v>601</v>
      </c>
      <c r="J16" s="65" t="s">
        <v>36</v>
      </c>
      <c r="K16" s="67">
        <v>28.46</v>
      </c>
      <c r="L16" s="59">
        <f t="shared" si="1"/>
        <v>306.34343999999999</v>
      </c>
      <c r="M16" s="67">
        <v>7.75</v>
      </c>
      <c r="N16" s="59">
        <f t="shared" ref="N16" si="4">M16*10.764</f>
        <v>83.420999999999992</v>
      </c>
      <c r="O16" s="65">
        <v>5.5</v>
      </c>
      <c r="P16" s="59">
        <f t="shared" ref="P16" si="5">O16*10.764</f>
        <v>59.201999999999998</v>
      </c>
      <c r="Q16" s="67">
        <v>0</v>
      </c>
      <c r="R16" s="59">
        <f t="shared" si="0"/>
        <v>0</v>
      </c>
      <c r="S16" s="8">
        <f t="shared" si="3"/>
        <v>142.62299999999999</v>
      </c>
      <c r="V16" s="1"/>
      <c r="W16" s="1"/>
      <c r="X16" s="1"/>
      <c r="Y16" s="46"/>
      <c r="Z16" s="1"/>
      <c r="AA16" s="1"/>
    </row>
    <row r="17" spans="2:27" x14ac:dyDescent="0.25">
      <c r="I17" s="65">
        <v>602</v>
      </c>
      <c r="J17" s="65" t="s">
        <v>36</v>
      </c>
      <c r="K17" s="67">
        <v>29.67</v>
      </c>
      <c r="L17" s="59">
        <f t="shared" si="1"/>
        <v>319.36788000000001</v>
      </c>
      <c r="M17" s="67">
        <v>8.3000000000000007</v>
      </c>
      <c r="N17" s="59">
        <f t="shared" ref="N17" si="6">M17*10.764</f>
        <v>89.341200000000001</v>
      </c>
      <c r="O17" s="65">
        <v>4.9000000000000004</v>
      </c>
      <c r="P17" s="59">
        <f t="shared" ref="P17" si="7">O17*10.764</f>
        <v>52.743600000000001</v>
      </c>
      <c r="Q17" s="67">
        <v>0</v>
      </c>
      <c r="R17" s="59">
        <f t="shared" si="0"/>
        <v>0</v>
      </c>
      <c r="S17" s="8">
        <f t="shared" si="3"/>
        <v>142.0848</v>
      </c>
      <c r="V17" s="1"/>
      <c r="W17" s="1"/>
      <c r="X17" s="1"/>
      <c r="Y17" s="46"/>
      <c r="Z17" s="1"/>
      <c r="AA17" s="1"/>
    </row>
    <row r="18" spans="2:27" x14ac:dyDescent="0.25">
      <c r="I18" s="65">
        <v>603</v>
      </c>
      <c r="J18" s="65" t="s">
        <v>16</v>
      </c>
      <c r="K18" s="67">
        <v>44.11</v>
      </c>
      <c r="L18" s="59">
        <f t="shared" si="1"/>
        <v>474.80003999999997</v>
      </c>
      <c r="M18" s="67">
        <v>10.88</v>
      </c>
      <c r="N18" s="59">
        <f t="shared" ref="N18" si="8">M18*10.764</f>
        <v>117.11232</v>
      </c>
      <c r="O18" s="65">
        <v>0</v>
      </c>
      <c r="P18" s="59">
        <f t="shared" ref="P18" si="9">O18*10.764</f>
        <v>0</v>
      </c>
      <c r="Q18" s="67">
        <v>0</v>
      </c>
      <c r="R18" s="59">
        <f t="shared" si="0"/>
        <v>0</v>
      </c>
      <c r="S18" s="8">
        <f t="shared" si="3"/>
        <v>117.11232</v>
      </c>
      <c r="V18" s="1"/>
      <c r="W18" s="1"/>
      <c r="X18" s="1"/>
      <c r="Y18" s="46"/>
      <c r="Z18" s="1"/>
      <c r="AA18" s="1"/>
    </row>
    <row r="19" spans="2:27" x14ac:dyDescent="0.25">
      <c r="I19" s="65">
        <v>604</v>
      </c>
      <c r="J19" s="65" t="s">
        <v>16</v>
      </c>
      <c r="K19" s="67">
        <v>45.39</v>
      </c>
      <c r="L19" s="59">
        <f t="shared" si="1"/>
        <v>488.57795999999996</v>
      </c>
      <c r="M19" s="67">
        <v>11.02</v>
      </c>
      <c r="N19" s="59">
        <f t="shared" ref="N19" si="10">M19*10.764</f>
        <v>118.61927999999999</v>
      </c>
      <c r="O19" s="8">
        <v>0</v>
      </c>
      <c r="P19" s="59">
        <f t="shared" ref="P19" si="11">O19*10.764</f>
        <v>0</v>
      </c>
      <c r="Q19" s="67">
        <v>0</v>
      </c>
      <c r="R19" s="59">
        <f t="shared" si="0"/>
        <v>0</v>
      </c>
      <c r="S19" s="8">
        <f t="shared" si="3"/>
        <v>118.61927999999999</v>
      </c>
      <c r="V19" s="1"/>
      <c r="W19" s="1"/>
      <c r="X19" s="1"/>
      <c r="Y19" s="46"/>
      <c r="Z19" s="1"/>
      <c r="AA19" s="1"/>
    </row>
    <row r="20" spans="2:27" x14ac:dyDescent="0.25">
      <c r="I20" s="65">
        <v>605</v>
      </c>
      <c r="J20" s="65" t="s">
        <v>36</v>
      </c>
      <c r="K20" s="67">
        <v>27.34</v>
      </c>
      <c r="L20" s="59">
        <f t="shared" si="1"/>
        <v>294.28775999999999</v>
      </c>
      <c r="M20" s="67">
        <v>7.94</v>
      </c>
      <c r="N20" s="59">
        <f t="shared" ref="N20" si="12">M20*10.764</f>
        <v>85.466160000000002</v>
      </c>
      <c r="O20" s="94">
        <v>4.5999999999999996</v>
      </c>
      <c r="P20" s="59">
        <f t="shared" ref="P20" si="13">O20*10.764</f>
        <v>49.514399999999995</v>
      </c>
      <c r="Q20" s="67">
        <v>0</v>
      </c>
      <c r="R20" s="59">
        <f t="shared" si="0"/>
        <v>0</v>
      </c>
      <c r="S20" s="8">
        <f t="shared" si="3"/>
        <v>134.98056</v>
      </c>
      <c r="V20" s="1"/>
      <c r="W20" s="1"/>
      <c r="X20" s="1"/>
      <c r="Y20" s="46"/>
      <c r="Z20" s="1"/>
      <c r="AA20" s="1"/>
    </row>
    <row r="21" spans="2:27" x14ac:dyDescent="0.25">
      <c r="I21" s="65">
        <v>606</v>
      </c>
      <c r="J21" s="65" t="s">
        <v>36</v>
      </c>
      <c r="K21" s="67">
        <v>26.74</v>
      </c>
      <c r="L21" s="59">
        <f t="shared" si="1"/>
        <v>287.82935999999995</v>
      </c>
      <c r="M21" s="67">
        <v>7.94</v>
      </c>
      <c r="N21" s="59">
        <f t="shared" ref="N21" si="14">M21*10.764</f>
        <v>85.466160000000002</v>
      </c>
      <c r="O21" s="94">
        <v>4.5999999999999996</v>
      </c>
      <c r="P21" s="59">
        <f t="shared" ref="P21" si="15">O21*10.764</f>
        <v>49.514399999999995</v>
      </c>
      <c r="Q21" s="67">
        <v>0</v>
      </c>
      <c r="R21" s="59">
        <f t="shared" si="0"/>
        <v>0</v>
      </c>
      <c r="S21" s="8">
        <f t="shared" si="3"/>
        <v>134.98056</v>
      </c>
      <c r="V21" s="1"/>
      <c r="W21" s="1"/>
      <c r="X21" s="1"/>
      <c r="Y21" s="46"/>
      <c r="Z21" s="1"/>
      <c r="AA21" s="1"/>
    </row>
    <row r="22" spans="2:27" x14ac:dyDescent="0.25">
      <c r="J22" s="65"/>
      <c r="K22" s="65"/>
      <c r="L22" s="67"/>
      <c r="M22" s="67"/>
      <c r="N22" s="67"/>
      <c r="O22" s="59"/>
      <c r="P22" s="59"/>
      <c r="Q22" s="67"/>
      <c r="R22" s="93"/>
      <c r="S22" s="8"/>
      <c r="V22" s="1"/>
      <c r="W22" s="1"/>
      <c r="X22" s="1"/>
      <c r="Y22" s="46"/>
      <c r="Z22" s="1"/>
      <c r="AA22" s="1"/>
    </row>
    <row r="23" spans="2:27" x14ac:dyDescent="0.25">
      <c r="I23" s="65">
        <v>701</v>
      </c>
      <c r="J23" s="65" t="s">
        <v>36</v>
      </c>
      <c r="K23" s="67">
        <v>28.46</v>
      </c>
      <c r="L23" s="59">
        <f t="shared" si="1"/>
        <v>306.34343999999999</v>
      </c>
      <c r="M23" s="67">
        <v>7.75</v>
      </c>
      <c r="N23" s="59">
        <f t="shared" ref="N23:N28" si="16">M23*10.764</f>
        <v>83.420999999999992</v>
      </c>
      <c r="O23" s="65">
        <v>5.5</v>
      </c>
      <c r="P23" s="59">
        <f t="shared" ref="P23:P28" si="17">O23*10.764</f>
        <v>59.201999999999998</v>
      </c>
      <c r="Q23" s="67">
        <v>0</v>
      </c>
      <c r="R23" s="59">
        <f t="shared" si="0"/>
        <v>0</v>
      </c>
      <c r="S23" s="8">
        <f t="shared" si="3"/>
        <v>142.62299999999999</v>
      </c>
      <c r="V23" s="1"/>
      <c r="W23" s="1"/>
      <c r="X23" s="1"/>
      <c r="Y23" s="46"/>
      <c r="Z23" s="1"/>
      <c r="AA23" s="1"/>
    </row>
    <row r="24" spans="2:27" x14ac:dyDescent="0.25">
      <c r="I24" s="65">
        <v>702</v>
      </c>
      <c r="J24" s="65" t="s">
        <v>36</v>
      </c>
      <c r="K24" s="67">
        <v>29.67</v>
      </c>
      <c r="L24" s="59">
        <f t="shared" si="1"/>
        <v>319.36788000000001</v>
      </c>
      <c r="M24" s="67">
        <v>8.3000000000000007</v>
      </c>
      <c r="N24" s="59">
        <f t="shared" si="16"/>
        <v>89.341200000000001</v>
      </c>
      <c r="O24" s="65">
        <v>4.9000000000000004</v>
      </c>
      <c r="P24" s="59">
        <f t="shared" si="17"/>
        <v>52.743600000000001</v>
      </c>
      <c r="Q24" s="67">
        <v>0</v>
      </c>
      <c r="R24" s="59">
        <f t="shared" si="0"/>
        <v>0</v>
      </c>
      <c r="S24" s="8">
        <f t="shared" si="3"/>
        <v>142.0848</v>
      </c>
      <c r="V24" s="1"/>
      <c r="W24" s="1"/>
      <c r="X24" s="1"/>
      <c r="Y24" s="46"/>
      <c r="Z24" s="1"/>
      <c r="AA24" s="1"/>
    </row>
    <row r="25" spans="2:27" x14ac:dyDescent="0.25">
      <c r="D25" s="1"/>
      <c r="E25" s="2"/>
      <c r="I25" s="65">
        <v>703</v>
      </c>
      <c r="J25" s="65" t="s">
        <v>16</v>
      </c>
      <c r="K25" s="67">
        <v>44.11</v>
      </c>
      <c r="L25" s="59">
        <f t="shared" si="1"/>
        <v>474.80003999999997</v>
      </c>
      <c r="M25" s="67">
        <v>10.88</v>
      </c>
      <c r="N25" s="59">
        <f t="shared" si="16"/>
        <v>117.11232</v>
      </c>
      <c r="O25" s="65">
        <v>0</v>
      </c>
      <c r="P25" s="59">
        <f t="shared" si="17"/>
        <v>0</v>
      </c>
      <c r="Q25" s="67">
        <v>0</v>
      </c>
      <c r="R25" s="59">
        <f t="shared" si="0"/>
        <v>0</v>
      </c>
      <c r="S25" s="8">
        <f t="shared" si="3"/>
        <v>117.11232</v>
      </c>
      <c r="V25" s="1"/>
      <c r="W25" s="1"/>
      <c r="X25" s="1"/>
      <c r="Y25" s="46"/>
      <c r="Z25" s="1"/>
      <c r="AA25" s="1"/>
    </row>
    <row r="26" spans="2:27" x14ac:dyDescent="0.25">
      <c r="D26" s="1"/>
      <c r="E26" s="1"/>
      <c r="I26" s="65">
        <v>704</v>
      </c>
      <c r="J26" s="65" t="s">
        <v>16</v>
      </c>
      <c r="K26" s="67">
        <v>45.39</v>
      </c>
      <c r="L26" s="59">
        <f t="shared" si="1"/>
        <v>488.57795999999996</v>
      </c>
      <c r="M26" s="67">
        <v>11.02</v>
      </c>
      <c r="N26" s="59">
        <f t="shared" si="16"/>
        <v>118.61927999999999</v>
      </c>
      <c r="O26" s="8">
        <v>0</v>
      </c>
      <c r="P26" s="59">
        <f t="shared" si="17"/>
        <v>0</v>
      </c>
      <c r="Q26" s="67">
        <v>0</v>
      </c>
      <c r="R26" s="59">
        <f t="shared" si="0"/>
        <v>0</v>
      </c>
      <c r="S26" s="8">
        <f t="shared" si="3"/>
        <v>118.61927999999999</v>
      </c>
      <c r="V26" s="1"/>
      <c r="W26" s="1"/>
      <c r="X26" s="1"/>
      <c r="Y26" s="46"/>
      <c r="Z26" s="1"/>
      <c r="AA26" s="1"/>
    </row>
    <row r="27" spans="2:27" x14ac:dyDescent="0.25">
      <c r="D27" s="1"/>
      <c r="E27" s="1"/>
      <c r="I27" s="65">
        <v>705</v>
      </c>
      <c r="J27" s="65" t="s">
        <v>36</v>
      </c>
      <c r="K27" s="67">
        <v>27.1</v>
      </c>
      <c r="L27" s="59">
        <f t="shared" si="1"/>
        <v>291.70440000000002</v>
      </c>
      <c r="M27" s="67">
        <v>7.94</v>
      </c>
      <c r="N27" s="59">
        <f t="shared" si="16"/>
        <v>85.466160000000002</v>
      </c>
      <c r="O27" s="94">
        <v>4.5999999999999996</v>
      </c>
      <c r="P27" s="59">
        <f t="shared" si="17"/>
        <v>49.514399999999995</v>
      </c>
      <c r="Q27" s="67">
        <v>0</v>
      </c>
      <c r="R27" s="59">
        <f t="shared" si="0"/>
        <v>0</v>
      </c>
      <c r="S27" s="8">
        <f t="shared" si="3"/>
        <v>134.98056</v>
      </c>
      <c r="V27" s="1"/>
      <c r="W27" s="1"/>
      <c r="X27" s="1"/>
      <c r="Y27" s="46"/>
      <c r="Z27" s="1"/>
      <c r="AA27" s="1"/>
    </row>
    <row r="28" spans="2:27" x14ac:dyDescent="0.25">
      <c r="D28" s="1"/>
      <c r="E28" s="1"/>
      <c r="I28" s="65">
        <v>706</v>
      </c>
      <c r="J28" s="65" t="s">
        <v>36</v>
      </c>
      <c r="K28" s="67">
        <v>26.74</v>
      </c>
      <c r="L28" s="59">
        <f t="shared" si="1"/>
        <v>287.82935999999995</v>
      </c>
      <c r="M28" s="67">
        <v>7.94</v>
      </c>
      <c r="N28" s="59">
        <f t="shared" si="16"/>
        <v>85.466160000000002</v>
      </c>
      <c r="O28" s="94">
        <v>4.5999999999999996</v>
      </c>
      <c r="P28" s="59">
        <f t="shared" si="17"/>
        <v>49.514399999999995</v>
      </c>
      <c r="Q28" s="67">
        <v>0</v>
      </c>
      <c r="R28" s="59">
        <f t="shared" si="0"/>
        <v>0</v>
      </c>
      <c r="S28" s="8">
        <f t="shared" si="3"/>
        <v>134.98056</v>
      </c>
      <c r="V28" s="1"/>
      <c r="W28" s="1"/>
      <c r="X28" s="1"/>
      <c r="Y28" s="46"/>
      <c r="Z28" s="1"/>
      <c r="AA28" s="1"/>
    </row>
    <row r="29" spans="2:27" x14ac:dyDescent="0.25">
      <c r="B29" s="8"/>
      <c r="L29" s="45"/>
      <c r="M29" s="45"/>
      <c r="N29" s="45"/>
      <c r="O29" s="54"/>
      <c r="P29" s="54"/>
      <c r="Q29" s="45"/>
      <c r="R29" s="1"/>
      <c r="V29" s="1"/>
      <c r="W29" s="1"/>
      <c r="X29" s="1"/>
      <c r="Y29" s="46"/>
      <c r="Z29" s="1"/>
      <c r="AA29" s="1"/>
    </row>
    <row r="30" spans="2:27" x14ac:dyDescent="0.25">
      <c r="B30" s="8"/>
      <c r="L30" s="45"/>
      <c r="M30" s="45"/>
      <c r="N30" s="45"/>
      <c r="O30" s="54"/>
      <c r="P30" s="54"/>
      <c r="Q30" s="45"/>
      <c r="R30" s="1"/>
      <c r="V30" s="1"/>
      <c r="W30" s="1"/>
      <c r="X30" s="1"/>
      <c r="Y30" s="46"/>
      <c r="Z30" s="1"/>
      <c r="AA30" s="1"/>
    </row>
    <row r="31" spans="2:27" x14ac:dyDescent="0.25">
      <c r="B31" s="8"/>
      <c r="L31" s="45"/>
      <c r="M31" s="45"/>
      <c r="N31" s="45"/>
      <c r="O31" s="54"/>
      <c r="P31" s="54"/>
      <c r="Q31" s="45"/>
      <c r="R31" s="1"/>
      <c r="V31" s="1"/>
      <c r="W31" s="1"/>
      <c r="X31" s="1"/>
      <c r="Y31" s="1"/>
      <c r="Z31" s="1"/>
      <c r="AA31" s="1"/>
    </row>
    <row r="32" spans="2:27" x14ac:dyDescent="0.25">
      <c r="B32" s="8"/>
      <c r="L32" s="45"/>
      <c r="M32" s="45"/>
      <c r="N32" s="45"/>
      <c r="O32" s="54"/>
      <c r="P32" s="54"/>
      <c r="Q32" s="45"/>
      <c r="R32" s="1"/>
      <c r="V32" s="1"/>
      <c r="W32" s="1"/>
      <c r="X32" s="1"/>
      <c r="Y32" s="1"/>
      <c r="Z32" s="1"/>
      <c r="AA32" s="1"/>
    </row>
    <row r="33" spans="2:27" x14ac:dyDescent="0.25">
      <c r="B33" s="8"/>
      <c r="L33" s="45"/>
      <c r="M33" s="45"/>
      <c r="N33" s="45"/>
      <c r="O33" s="54"/>
      <c r="P33" s="54"/>
      <c r="Q33" s="45"/>
      <c r="R33" s="1"/>
      <c r="V33" s="1"/>
      <c r="W33" s="1"/>
      <c r="X33" s="1"/>
      <c r="Y33" s="1"/>
      <c r="Z33" s="1"/>
      <c r="AA33" s="1"/>
    </row>
    <row r="34" spans="2:27" x14ac:dyDescent="0.25">
      <c r="B34" s="8"/>
      <c r="L34" s="45"/>
      <c r="M34" s="45"/>
      <c r="N34" s="45"/>
      <c r="O34" s="54"/>
      <c r="P34" s="54"/>
      <c r="Q34" s="45"/>
      <c r="R34" s="1"/>
      <c r="V34" s="1"/>
      <c r="W34" s="1"/>
      <c r="X34" s="1"/>
      <c r="Y34" s="1"/>
      <c r="Z34" s="1"/>
      <c r="AA34" s="1"/>
    </row>
    <row r="35" spans="2:27" x14ac:dyDescent="0.25">
      <c r="B35" s="8"/>
      <c r="N35" s="1"/>
      <c r="O35" s="1"/>
      <c r="P35" s="1"/>
      <c r="R35" s="1"/>
      <c r="V35" s="1"/>
      <c r="W35" s="1"/>
      <c r="X35" s="1"/>
      <c r="Y35" s="1"/>
      <c r="Z35" s="1"/>
      <c r="AA35" s="1"/>
    </row>
    <row r="36" spans="2:27" x14ac:dyDescent="0.25">
      <c r="B36" s="8"/>
      <c r="L36" s="45"/>
      <c r="M36" s="45"/>
      <c r="N36" s="45"/>
      <c r="O36" s="54"/>
      <c r="P36" s="54"/>
      <c r="Q36" s="45"/>
      <c r="R36" s="1"/>
      <c r="V36" s="1"/>
      <c r="W36" s="1"/>
      <c r="X36" s="1"/>
      <c r="Y36" s="1"/>
      <c r="Z36" s="1"/>
      <c r="AA36" s="1"/>
    </row>
    <row r="37" spans="2:27" x14ac:dyDescent="0.25">
      <c r="B37" s="8"/>
      <c r="L37" s="45"/>
      <c r="M37" s="45"/>
      <c r="N37" s="45"/>
      <c r="O37" s="54"/>
      <c r="P37" s="54"/>
      <c r="Q37" s="45"/>
      <c r="R37" s="1"/>
      <c r="V37" s="1"/>
      <c r="W37" s="1"/>
      <c r="X37" s="1"/>
      <c r="Y37" s="1"/>
      <c r="Z37" s="1"/>
      <c r="AA37" s="1"/>
    </row>
    <row r="38" spans="2:27" x14ac:dyDescent="0.25">
      <c r="B38" s="8"/>
      <c r="L38" s="45"/>
      <c r="M38" s="45"/>
      <c r="N38" s="45"/>
      <c r="O38" s="54"/>
      <c r="P38" s="54"/>
      <c r="Q38" s="45"/>
      <c r="R38" s="1"/>
      <c r="V38" s="1"/>
      <c r="W38" s="1"/>
      <c r="X38" s="1"/>
      <c r="Y38" s="46"/>
      <c r="Z38" s="1"/>
      <c r="AA38" s="1"/>
    </row>
    <row r="39" spans="2:27" x14ac:dyDescent="0.25">
      <c r="B39" s="8"/>
      <c r="L39" s="45"/>
      <c r="M39" s="45"/>
      <c r="N39" s="45"/>
      <c r="O39" s="54"/>
      <c r="P39" s="54"/>
      <c r="Q39" s="45"/>
      <c r="R39" s="1"/>
      <c r="V39" s="1"/>
      <c r="W39" s="1"/>
      <c r="X39" s="1"/>
      <c r="Y39" s="46"/>
      <c r="Z39" s="1"/>
      <c r="AA39" s="1"/>
    </row>
    <row r="40" spans="2:27" x14ac:dyDescent="0.25">
      <c r="B40" s="8"/>
      <c r="L40" s="45"/>
      <c r="M40" s="45"/>
      <c r="N40" s="45"/>
      <c r="O40" s="54"/>
      <c r="P40" s="54"/>
      <c r="Q40" s="45"/>
      <c r="R40" s="1"/>
      <c r="V40" s="1"/>
      <c r="W40" s="1"/>
      <c r="X40" s="1"/>
      <c r="Y40" s="46"/>
      <c r="Z40" s="1"/>
      <c r="AA40" s="1"/>
    </row>
    <row r="41" spans="2:27" x14ac:dyDescent="0.25">
      <c r="B41" s="8"/>
      <c r="L41" s="45"/>
      <c r="M41" s="45"/>
      <c r="N41" s="45"/>
      <c r="O41" s="54"/>
      <c r="P41" s="54"/>
      <c r="Q41" s="45"/>
      <c r="R41" s="1"/>
      <c r="V41" s="1"/>
      <c r="W41" s="1"/>
      <c r="X41" s="1"/>
      <c r="Y41" s="46"/>
      <c r="Z41" s="1"/>
      <c r="AA41" s="1"/>
    </row>
    <row r="42" spans="2:27" x14ac:dyDescent="0.25">
      <c r="B42" s="8"/>
      <c r="L42" s="45"/>
      <c r="M42" s="45"/>
      <c r="N42" s="45"/>
      <c r="O42" s="54"/>
      <c r="P42" s="54"/>
      <c r="Q42" s="45"/>
      <c r="R42" s="1"/>
      <c r="V42" s="1"/>
      <c r="W42" s="1"/>
      <c r="X42" s="1"/>
      <c r="Y42" s="46"/>
      <c r="Z42" s="1"/>
      <c r="AA42" s="1"/>
    </row>
    <row r="43" spans="2:27" x14ac:dyDescent="0.25">
      <c r="B43" s="8"/>
      <c r="L43" s="45"/>
      <c r="M43" s="45"/>
      <c r="N43" s="45"/>
      <c r="O43" s="54"/>
      <c r="P43" s="54"/>
      <c r="Q43" s="45"/>
      <c r="R43" s="1"/>
      <c r="V43" s="1"/>
      <c r="W43" s="1"/>
      <c r="X43" s="1"/>
      <c r="Y43" s="46"/>
      <c r="Z43" s="1"/>
      <c r="AA43" s="1"/>
    </row>
    <row r="44" spans="2:27" x14ac:dyDescent="0.25">
      <c r="B44" s="8"/>
      <c r="L44" s="45"/>
      <c r="M44" s="45"/>
      <c r="N44" s="45"/>
      <c r="O44" s="54"/>
      <c r="P44" s="54"/>
      <c r="Q44" s="45"/>
      <c r="R44" s="1"/>
      <c r="V44" s="1"/>
      <c r="W44" s="1"/>
      <c r="X44" s="1"/>
      <c r="Y44" s="46"/>
      <c r="Z44" s="1"/>
      <c r="AA44" s="1"/>
    </row>
    <row r="45" spans="2:27" x14ac:dyDescent="0.25">
      <c r="B45" s="8"/>
      <c r="L45" s="45"/>
      <c r="M45" s="45"/>
      <c r="N45" s="45"/>
      <c r="O45" s="54"/>
      <c r="P45" s="54"/>
      <c r="Q45" s="45"/>
      <c r="R45" s="1"/>
      <c r="V45" s="1"/>
      <c r="W45" s="1"/>
      <c r="X45" s="1"/>
      <c r="Y45" s="46"/>
      <c r="Z45" s="1"/>
      <c r="AA45" s="1"/>
    </row>
    <row r="46" spans="2:27" x14ac:dyDescent="0.25">
      <c r="B46" s="8"/>
      <c r="L46" s="45"/>
      <c r="M46" s="45"/>
      <c r="N46" s="45"/>
      <c r="O46" s="54"/>
      <c r="P46" s="54"/>
      <c r="Q46" s="45"/>
      <c r="R46" s="1"/>
      <c r="V46" s="1"/>
      <c r="W46" s="1"/>
      <c r="X46" s="1"/>
      <c r="Y46" s="46"/>
      <c r="Z46" s="1"/>
      <c r="AA46" s="1"/>
    </row>
    <row r="47" spans="2:27" x14ac:dyDescent="0.25">
      <c r="B47" s="8"/>
      <c r="L47" s="45"/>
      <c r="M47" s="45"/>
      <c r="N47" s="45"/>
      <c r="O47" s="54"/>
      <c r="P47" s="54"/>
      <c r="Q47" s="45"/>
      <c r="R47" s="45"/>
      <c r="V47" s="1"/>
      <c r="W47" s="1"/>
      <c r="X47" s="1"/>
      <c r="Y47" s="46"/>
      <c r="Z47" s="1"/>
      <c r="AA47" s="1"/>
    </row>
    <row r="48" spans="2:27" x14ac:dyDescent="0.25">
      <c r="B48" s="8"/>
      <c r="L48" s="45"/>
      <c r="M48" s="45"/>
      <c r="N48" s="45"/>
      <c r="O48" s="54"/>
      <c r="P48" s="54"/>
      <c r="Q48" s="45"/>
      <c r="R48" s="45"/>
      <c r="V48" s="1"/>
      <c r="W48" s="1"/>
      <c r="X48" s="1"/>
      <c r="Y48" s="46"/>
      <c r="Z48" s="1"/>
      <c r="AA48" s="1"/>
    </row>
    <row r="49" spans="2:27" x14ac:dyDescent="0.25">
      <c r="B49" s="8"/>
      <c r="L49" s="45"/>
      <c r="M49" s="45"/>
      <c r="N49" s="45"/>
      <c r="O49" s="54"/>
      <c r="P49" s="54"/>
      <c r="Q49" s="45"/>
      <c r="R49" s="45"/>
      <c r="V49" s="1"/>
      <c r="W49" s="1"/>
      <c r="X49" s="1"/>
      <c r="Y49" s="46"/>
      <c r="Z49" s="1"/>
      <c r="AA49" s="1"/>
    </row>
    <row r="50" spans="2:27" x14ac:dyDescent="0.25">
      <c r="B50" s="8"/>
      <c r="L50" s="45"/>
      <c r="M50" s="45"/>
      <c r="N50" s="45"/>
      <c r="O50" s="54"/>
      <c r="P50" s="54"/>
      <c r="Q50" s="45"/>
      <c r="R50" s="45"/>
      <c r="V50" s="1"/>
      <c r="W50" s="1"/>
      <c r="X50" s="1"/>
      <c r="Y50" s="46"/>
      <c r="Z50" s="1"/>
      <c r="AA50" s="1"/>
    </row>
    <row r="51" spans="2:27" x14ac:dyDescent="0.25">
      <c r="B51" s="8"/>
      <c r="L51" s="45"/>
      <c r="M51" s="45"/>
      <c r="N51" s="45"/>
      <c r="O51" s="54"/>
      <c r="P51" s="54"/>
      <c r="Q51" s="45"/>
      <c r="R51" s="45"/>
      <c r="V51" s="1"/>
      <c r="W51" s="1"/>
      <c r="X51" s="1"/>
      <c r="Y51" s="46"/>
      <c r="Z51" s="1"/>
      <c r="AA51" s="1"/>
    </row>
    <row r="52" spans="2:27" x14ac:dyDescent="0.25">
      <c r="B52" s="8"/>
      <c r="L52" s="45"/>
      <c r="M52" s="45"/>
      <c r="N52" s="45"/>
      <c r="O52" s="54"/>
      <c r="P52" s="54"/>
      <c r="Q52" s="45"/>
      <c r="R52" s="45"/>
      <c r="V52" s="1"/>
      <c r="W52" s="1"/>
      <c r="X52" s="1"/>
      <c r="Y52" s="46"/>
      <c r="Z52" s="1"/>
      <c r="AA52" s="1"/>
    </row>
    <row r="53" spans="2:27" x14ac:dyDescent="0.25">
      <c r="B53" s="8"/>
      <c r="L53" s="45"/>
      <c r="M53" s="45"/>
      <c r="N53" s="45"/>
      <c r="O53" s="54"/>
      <c r="P53" s="54"/>
      <c r="Q53" s="45"/>
      <c r="R53" s="45"/>
      <c r="V53" s="1"/>
      <c r="W53" s="1"/>
      <c r="X53" s="1"/>
      <c r="Y53" s="46"/>
      <c r="Z53" s="1"/>
      <c r="AA53" s="1"/>
    </row>
    <row r="54" spans="2:27" x14ac:dyDescent="0.25">
      <c r="B54" s="8"/>
      <c r="L54" s="45"/>
      <c r="M54" s="45"/>
      <c r="N54" s="45"/>
      <c r="O54" s="54"/>
      <c r="P54" s="54"/>
      <c r="Q54" s="45"/>
      <c r="R54" s="45"/>
      <c r="V54" s="1"/>
      <c r="W54" s="1"/>
      <c r="X54" s="1"/>
      <c r="Y54" s="46"/>
      <c r="Z54" s="1"/>
      <c r="AA54" s="1"/>
    </row>
    <row r="55" spans="2:27" x14ac:dyDescent="0.25">
      <c r="B55" s="8"/>
      <c r="L55" s="45"/>
      <c r="M55" s="45"/>
      <c r="N55" s="45"/>
      <c r="O55" s="54"/>
      <c r="P55" s="54"/>
      <c r="Q55" s="45"/>
      <c r="R55" s="45"/>
      <c r="V55" s="1"/>
      <c r="W55" s="1"/>
      <c r="X55" s="1"/>
      <c r="Y55" s="46"/>
      <c r="Z55" s="1"/>
      <c r="AA55" s="1"/>
    </row>
    <row r="56" spans="2:27" x14ac:dyDescent="0.25">
      <c r="B56" s="8"/>
      <c r="L56" s="45"/>
      <c r="M56" s="45"/>
      <c r="N56" s="45"/>
      <c r="O56" s="54"/>
      <c r="P56" s="54"/>
      <c r="Q56" s="45"/>
      <c r="R56" s="45"/>
      <c r="V56" s="1"/>
      <c r="W56" s="1"/>
      <c r="X56" s="1"/>
      <c r="Y56" s="46"/>
      <c r="Z56" s="1"/>
      <c r="AA56" s="1"/>
    </row>
    <row r="57" spans="2:27" x14ac:dyDescent="0.25">
      <c r="B57" s="8"/>
      <c r="O57" s="3"/>
      <c r="P57" s="3"/>
      <c r="R57" s="45"/>
      <c r="S57" s="67"/>
      <c r="T57" s="45"/>
      <c r="U57" s="45"/>
      <c r="V57" s="1"/>
      <c r="W57" s="1"/>
      <c r="X57" s="1"/>
      <c r="Y57" s="1"/>
      <c r="Z57" s="1"/>
      <c r="AA57" s="1"/>
    </row>
    <row r="58" spans="2:27" x14ac:dyDescent="0.25">
      <c r="B58" s="8"/>
      <c r="O58" s="3"/>
      <c r="P58" s="3"/>
      <c r="R58" s="45"/>
      <c r="S58" s="67"/>
      <c r="T58" s="45"/>
      <c r="U58" s="45"/>
      <c r="V58" s="1"/>
      <c r="W58" s="1"/>
      <c r="X58" s="1"/>
      <c r="Y58" s="1"/>
      <c r="Z58" s="1"/>
      <c r="AA58" s="1"/>
    </row>
    <row r="59" spans="2:27" x14ac:dyDescent="0.25">
      <c r="B59" s="8"/>
      <c r="L59" s="45"/>
      <c r="M59" s="45"/>
      <c r="O59" s="3"/>
      <c r="P59" s="3"/>
      <c r="R59" s="45"/>
      <c r="S59" s="67"/>
      <c r="T59" s="45"/>
      <c r="V59" s="1"/>
      <c r="W59" s="1"/>
      <c r="X59" s="1"/>
      <c r="Y59" s="46"/>
      <c r="Z59" s="1"/>
      <c r="AA59" s="1"/>
    </row>
    <row r="60" spans="2:27" x14ac:dyDescent="0.25">
      <c r="B60" s="8"/>
      <c r="L60" s="45"/>
      <c r="M60" s="45"/>
      <c r="O60" s="3"/>
      <c r="P60" s="3"/>
      <c r="R60" s="45"/>
      <c r="S60" s="67"/>
      <c r="T60" s="45"/>
      <c r="V60" s="1"/>
      <c r="W60" s="1"/>
      <c r="X60" s="1"/>
      <c r="Y60" s="46"/>
      <c r="Z60" s="1"/>
      <c r="AA60" s="1"/>
    </row>
    <row r="61" spans="2:27" x14ac:dyDescent="0.25">
      <c r="B61" s="8"/>
      <c r="L61" s="45"/>
      <c r="M61" s="45"/>
      <c r="N61" s="1"/>
      <c r="O61" s="1"/>
      <c r="P61" s="1"/>
      <c r="R61" s="45"/>
      <c r="S61" s="67"/>
      <c r="T61" s="45"/>
      <c r="V61" s="1"/>
      <c r="W61" s="1"/>
      <c r="X61" s="1"/>
      <c r="Y61" s="46"/>
      <c r="Z61" s="1"/>
      <c r="AA61" s="1"/>
    </row>
    <row r="62" spans="2:27" x14ac:dyDescent="0.25">
      <c r="B62" s="8"/>
      <c r="L62" s="45"/>
      <c r="M62" s="45"/>
      <c r="O62" s="3"/>
      <c r="P62" s="3"/>
      <c r="R62" s="45"/>
      <c r="S62" s="67"/>
      <c r="T62" s="45"/>
      <c r="V62" s="1"/>
      <c r="W62" s="1"/>
      <c r="X62" s="1"/>
      <c r="Y62" s="46"/>
      <c r="Z62" s="1"/>
      <c r="AA62" s="1"/>
    </row>
    <row r="63" spans="2:27" x14ac:dyDescent="0.25">
      <c r="B63" s="8"/>
      <c r="L63" s="45"/>
      <c r="M63" s="45"/>
      <c r="N63" s="1"/>
      <c r="O63" s="1"/>
      <c r="P63" s="1"/>
      <c r="S63" s="67"/>
      <c r="T63" s="45"/>
      <c r="V63" s="1"/>
      <c r="W63" s="1"/>
      <c r="X63" s="1"/>
      <c r="Y63" s="46"/>
      <c r="Z63" s="1"/>
      <c r="AA63" s="1"/>
    </row>
    <row r="64" spans="2:27" x14ac:dyDescent="0.25">
      <c r="B64" s="8"/>
      <c r="L64" s="45"/>
      <c r="M64" s="45"/>
      <c r="N64" s="45"/>
      <c r="O64" s="54"/>
      <c r="P64" s="54"/>
      <c r="Q64" s="45"/>
      <c r="S64" s="67"/>
      <c r="T64" s="45"/>
      <c r="V64" s="1"/>
      <c r="W64" s="1"/>
      <c r="X64" s="1"/>
      <c r="Y64" s="46"/>
      <c r="Z64" s="1"/>
      <c r="AA64" s="1"/>
    </row>
    <row r="65" spans="2:27" x14ac:dyDescent="0.25">
      <c r="B65" s="8"/>
      <c r="L65" s="45"/>
      <c r="M65" s="45"/>
      <c r="N65" s="45"/>
      <c r="O65" s="54"/>
      <c r="P65" s="54"/>
      <c r="Q65" s="45"/>
      <c r="S65" s="67"/>
      <c r="T65" s="45"/>
      <c r="U65" s="45"/>
      <c r="V65" s="1"/>
      <c r="W65" s="1"/>
      <c r="X65" s="1"/>
      <c r="Y65" s="46"/>
      <c r="Z65" s="1"/>
      <c r="AA65" s="1"/>
    </row>
    <row r="66" spans="2:27" x14ac:dyDescent="0.25">
      <c r="B66" s="8"/>
      <c r="L66" s="45"/>
      <c r="M66" s="45"/>
      <c r="N66" s="45"/>
      <c r="O66" s="54"/>
      <c r="P66" s="54"/>
      <c r="Q66" s="45"/>
      <c r="U66" s="45"/>
      <c r="V66" s="1"/>
      <c r="W66" s="1"/>
      <c r="X66" s="1"/>
      <c r="Y66" s="46"/>
      <c r="Z66" s="1"/>
      <c r="AA66" s="1"/>
    </row>
    <row r="67" spans="2:27" x14ac:dyDescent="0.25">
      <c r="B67" s="8"/>
      <c r="L67" s="45"/>
      <c r="M67" s="45"/>
      <c r="N67" s="45"/>
      <c r="O67" s="54"/>
      <c r="P67" s="54"/>
      <c r="Q67" s="45"/>
      <c r="R67" s="45"/>
      <c r="S67" s="67"/>
      <c r="T67" s="45"/>
      <c r="U67" s="45"/>
      <c r="V67" s="1"/>
      <c r="W67" s="1"/>
      <c r="X67" s="1"/>
      <c r="Y67" s="46"/>
      <c r="Z67" s="1"/>
      <c r="AA67" s="1"/>
    </row>
    <row r="68" spans="2:27" x14ac:dyDescent="0.25">
      <c r="B68" s="8"/>
      <c r="O68" s="3"/>
      <c r="P68" s="3"/>
      <c r="R68" s="45"/>
      <c r="S68" s="67"/>
      <c r="T68" s="45"/>
      <c r="U68" s="45"/>
      <c r="V68" s="1"/>
      <c r="W68" s="1"/>
      <c r="X68" s="1"/>
      <c r="Y68" s="46"/>
      <c r="Z68" s="1"/>
      <c r="AA68" s="1"/>
    </row>
    <row r="69" spans="2:27" x14ac:dyDescent="0.25">
      <c r="B69" s="8"/>
      <c r="O69" s="3"/>
      <c r="P69" s="3"/>
      <c r="R69" s="45"/>
      <c r="S69" s="67"/>
      <c r="T69" s="45"/>
      <c r="U69" s="45"/>
      <c r="V69" s="1"/>
      <c r="W69" s="1"/>
      <c r="X69" s="1"/>
      <c r="Y69" s="46"/>
      <c r="Z69" s="1"/>
      <c r="AA69" s="1"/>
    </row>
    <row r="70" spans="2:27" x14ac:dyDescent="0.25">
      <c r="B70" s="8"/>
      <c r="O70" s="3"/>
      <c r="P70" s="3"/>
      <c r="R70" s="45"/>
      <c r="S70" s="67"/>
      <c r="T70" s="45"/>
      <c r="U70" s="45"/>
      <c r="V70" s="1"/>
      <c r="W70" s="1"/>
      <c r="X70" s="1"/>
      <c r="Y70" s="46"/>
      <c r="Z70" s="1"/>
      <c r="AA70" s="1"/>
    </row>
    <row r="71" spans="2:27" x14ac:dyDescent="0.25">
      <c r="B71" s="8"/>
      <c r="O71" s="3"/>
      <c r="P71" s="3"/>
      <c r="R71" s="45"/>
      <c r="S71" s="67"/>
      <c r="T71" s="45"/>
      <c r="U71" s="45"/>
      <c r="V71" s="1"/>
      <c r="W71" s="1"/>
      <c r="X71" s="1"/>
      <c r="Y71" s="46"/>
      <c r="Z71" s="1"/>
      <c r="AA71" s="1"/>
    </row>
    <row r="72" spans="2:27" x14ac:dyDescent="0.25">
      <c r="B72" s="8"/>
      <c r="O72" s="3"/>
      <c r="P72" s="3"/>
      <c r="R72" s="45"/>
      <c r="S72" s="67"/>
      <c r="T72" s="45"/>
      <c r="U72" s="45"/>
      <c r="V72" s="1"/>
      <c r="W72" s="1"/>
      <c r="X72" s="1"/>
      <c r="Y72" s="46"/>
      <c r="Z72" s="1"/>
      <c r="AA72" s="1"/>
    </row>
    <row r="73" spans="2:27" x14ac:dyDescent="0.25">
      <c r="B73" s="8"/>
      <c r="O73" s="3"/>
      <c r="P73" s="3"/>
      <c r="S73" s="67"/>
      <c r="T73" s="45"/>
      <c r="U73" s="45"/>
      <c r="V73" s="1"/>
      <c r="W73" s="1"/>
      <c r="X73" s="1"/>
      <c r="Y73" s="46"/>
      <c r="Z73" s="1"/>
      <c r="AA73" s="1"/>
    </row>
    <row r="74" spans="2:27" x14ac:dyDescent="0.25">
      <c r="B74" s="8"/>
      <c r="O74" s="3"/>
      <c r="P74" s="3"/>
      <c r="S74" s="67"/>
      <c r="T74" s="45"/>
      <c r="U74" s="45"/>
      <c r="V74" s="1"/>
      <c r="W74" s="1"/>
      <c r="X74" s="1"/>
      <c r="Y74" s="46"/>
      <c r="Z74" s="1"/>
      <c r="AA74" s="1"/>
    </row>
    <row r="75" spans="2:27" x14ac:dyDescent="0.25">
      <c r="B75" s="8"/>
      <c r="O75" s="3"/>
      <c r="P75" s="3"/>
      <c r="S75" s="67"/>
      <c r="T75" s="45"/>
      <c r="U75" s="45"/>
      <c r="V75" s="1"/>
      <c r="W75" s="1"/>
      <c r="X75" s="1"/>
      <c r="Y75" s="46"/>
      <c r="Z75" s="1"/>
      <c r="AA75" s="1"/>
    </row>
    <row r="76" spans="2:27" x14ac:dyDescent="0.25">
      <c r="B76" s="8"/>
      <c r="O76" s="3"/>
      <c r="P76" s="3"/>
      <c r="S76" s="67"/>
      <c r="T76" s="45"/>
      <c r="U76" s="45"/>
      <c r="V76" s="1"/>
      <c r="W76" s="1"/>
      <c r="X76" s="1"/>
      <c r="Y76" s="46"/>
      <c r="Z76" s="1"/>
      <c r="AA76" s="1"/>
    </row>
    <row r="77" spans="2:27" ht="15.75" thickBot="1" x14ac:dyDescent="0.3">
      <c r="B77" s="8"/>
      <c r="O77" s="3"/>
      <c r="P77" s="3"/>
      <c r="S77" s="67"/>
      <c r="T77" s="45"/>
      <c r="U77" s="45"/>
      <c r="V77" s="1"/>
      <c r="W77" s="1"/>
      <c r="X77" s="1"/>
      <c r="Y77" s="46"/>
      <c r="Z77" s="1"/>
      <c r="AA77" s="1"/>
    </row>
    <row r="78" spans="2:27" ht="17.25" thickBot="1" x14ac:dyDescent="0.3">
      <c r="B78" s="8"/>
      <c r="N78" s="1"/>
      <c r="O78" s="1"/>
      <c r="P78" s="1"/>
      <c r="Q78" s="60"/>
      <c r="S78" s="67"/>
      <c r="T78" s="45"/>
      <c r="U78" s="45"/>
      <c r="V78" s="1"/>
      <c r="W78" s="1"/>
      <c r="X78" s="1"/>
      <c r="Y78" s="46"/>
      <c r="Z78" s="1"/>
      <c r="AA78" s="1"/>
    </row>
    <row r="79" spans="2:27" ht="17.25" thickBot="1" x14ac:dyDescent="0.3">
      <c r="B79" s="8"/>
      <c r="N79" s="1"/>
      <c r="O79" s="1"/>
      <c r="P79" s="1"/>
      <c r="Q79" s="60"/>
      <c r="S79" s="67"/>
      <c r="T79" s="45"/>
      <c r="U79" s="45"/>
      <c r="V79" s="1"/>
      <c r="W79" s="1"/>
      <c r="X79" s="1"/>
      <c r="Y79" s="46"/>
      <c r="Z79" s="1"/>
      <c r="AA79" s="1"/>
    </row>
    <row r="80" spans="2:27" ht="17.25" thickBot="1" x14ac:dyDescent="0.3">
      <c r="B80" s="8"/>
      <c r="N80" s="1"/>
      <c r="O80" s="1"/>
      <c r="P80" s="1"/>
      <c r="Q80" s="60"/>
      <c r="S80" s="67"/>
      <c r="T80" s="45"/>
      <c r="U80" s="45"/>
      <c r="V80" s="1"/>
      <c r="W80" s="1"/>
      <c r="X80" s="1"/>
      <c r="Y80" s="46"/>
      <c r="Z80" s="1"/>
      <c r="AA80" s="1"/>
    </row>
    <row r="81" spans="2:27" x14ac:dyDescent="0.25">
      <c r="B81" s="8"/>
      <c r="N81" s="1"/>
      <c r="O81" s="1"/>
      <c r="P81" s="1"/>
      <c r="S81" s="67"/>
      <c r="T81" s="45"/>
      <c r="U81" s="45"/>
      <c r="V81" s="1"/>
      <c r="W81" s="1"/>
      <c r="X81" s="1"/>
      <c r="Y81" s="46"/>
      <c r="Z81" s="1"/>
      <c r="AA81" s="1"/>
    </row>
    <row r="82" spans="2:27" x14ac:dyDescent="0.25">
      <c r="B82" s="8"/>
    </row>
    <row r="83" spans="2:27" x14ac:dyDescent="0.25">
      <c r="B83" s="8"/>
    </row>
    <row r="84" spans="2:27" x14ac:dyDescent="0.25">
      <c r="B84" s="8"/>
    </row>
    <row r="85" spans="2:27" x14ac:dyDescent="0.25">
      <c r="B85" s="8"/>
    </row>
    <row r="86" spans="2:27" x14ac:dyDescent="0.25">
      <c r="B86" s="8"/>
    </row>
    <row r="87" spans="2:27" x14ac:dyDescent="0.25">
      <c r="B87" s="8"/>
    </row>
    <row r="88" spans="2:27" x14ac:dyDescent="0.25">
      <c r="B88" s="8"/>
    </row>
    <row r="89" spans="2:27" x14ac:dyDescent="0.25">
      <c r="B89" s="8"/>
    </row>
    <row r="90" spans="2:27" x14ac:dyDescent="0.25">
      <c r="B90" s="8"/>
    </row>
    <row r="91" spans="2:27" x14ac:dyDescent="0.25">
      <c r="B91" s="8"/>
    </row>
    <row r="92" spans="2:27" x14ac:dyDescent="0.25">
      <c r="B92" s="8"/>
    </row>
    <row r="93" spans="2:27" x14ac:dyDescent="0.25">
      <c r="B93" s="8"/>
    </row>
    <row r="94" spans="2:27" x14ac:dyDescent="0.25">
      <c r="B94" s="8"/>
    </row>
    <row r="95" spans="2:27" x14ac:dyDescent="0.25">
      <c r="B95" s="8"/>
    </row>
    <row r="96" spans="2:27" x14ac:dyDescent="0.25">
      <c r="B96" s="8"/>
    </row>
    <row r="97" spans="2:2" x14ac:dyDescent="0.25">
      <c r="B97" s="8"/>
    </row>
    <row r="98" spans="2:2" x14ac:dyDescent="0.25">
      <c r="B98" s="8"/>
    </row>
    <row r="99" spans="2:2" x14ac:dyDescent="0.25">
      <c r="B99" s="8"/>
    </row>
    <row r="100" spans="2:2" x14ac:dyDescent="0.25">
      <c r="B100" s="8"/>
    </row>
    <row r="101" spans="2:2" x14ac:dyDescent="0.25">
      <c r="B101" s="8"/>
    </row>
    <row r="102" spans="2:2" x14ac:dyDescent="0.25">
      <c r="B102" s="8"/>
    </row>
    <row r="103" spans="2:2" x14ac:dyDescent="0.25">
      <c r="B103" s="8"/>
    </row>
    <row r="104" spans="2:2" x14ac:dyDescent="0.25">
      <c r="B104" s="8"/>
    </row>
    <row r="105" spans="2:2" x14ac:dyDescent="0.25">
      <c r="B105" s="8"/>
    </row>
    <row r="106" spans="2:2" x14ac:dyDescent="0.25">
      <c r="B106" s="8"/>
    </row>
    <row r="107" spans="2:2" x14ac:dyDescent="0.25">
      <c r="B107" s="8"/>
    </row>
    <row r="108" spans="2:2" x14ac:dyDescent="0.25">
      <c r="B108" s="8"/>
    </row>
    <row r="109" spans="2:2" x14ac:dyDescent="0.25">
      <c r="B109" s="8"/>
    </row>
    <row r="110" spans="2:2" x14ac:dyDescent="0.25">
      <c r="B110" s="8"/>
    </row>
    <row r="111" spans="2:2" x14ac:dyDescent="0.25">
      <c r="B111" s="8"/>
    </row>
    <row r="112" spans="2:2" x14ac:dyDescent="0.25">
      <c r="B112" s="8"/>
    </row>
    <row r="113" spans="2:2" x14ac:dyDescent="0.25">
      <c r="B113" s="8"/>
    </row>
    <row r="114" spans="2:2" x14ac:dyDescent="0.25">
      <c r="B114" s="8"/>
    </row>
    <row r="115" spans="2:2" x14ac:dyDescent="0.25">
      <c r="B115" s="8"/>
    </row>
    <row r="116" spans="2:2" x14ac:dyDescent="0.25">
      <c r="B116" s="8"/>
    </row>
    <row r="117" spans="2:2" x14ac:dyDescent="0.25">
      <c r="B117" s="8"/>
    </row>
    <row r="118" spans="2:2" x14ac:dyDescent="0.25">
      <c r="B118" s="8"/>
    </row>
    <row r="119" spans="2:2" x14ac:dyDescent="0.25">
      <c r="B119" s="8"/>
    </row>
    <row r="120" spans="2:2" x14ac:dyDescent="0.25">
      <c r="B120" s="8"/>
    </row>
    <row r="121" spans="2:2" x14ac:dyDescent="0.25">
      <c r="B121" s="8"/>
    </row>
    <row r="122" spans="2:2" x14ac:dyDescent="0.25">
      <c r="B122" s="8"/>
    </row>
    <row r="123" spans="2:2" x14ac:dyDescent="0.25">
      <c r="B123" s="8"/>
    </row>
    <row r="124" spans="2:2" x14ac:dyDescent="0.25">
      <c r="B124" s="8"/>
    </row>
    <row r="125" spans="2:2" x14ac:dyDescent="0.25">
      <c r="B125" s="8"/>
    </row>
    <row r="126" spans="2:2" x14ac:dyDescent="0.25">
      <c r="B126" s="8"/>
    </row>
    <row r="127" spans="2:2" x14ac:dyDescent="0.25">
      <c r="B127" s="8"/>
    </row>
    <row r="128" spans="2:2" x14ac:dyDescent="0.25">
      <c r="B128" s="8"/>
    </row>
    <row r="129" spans="2:2" x14ac:dyDescent="0.25">
      <c r="B129" s="8"/>
    </row>
    <row r="130" spans="2:2" x14ac:dyDescent="0.25">
      <c r="B130" s="8"/>
    </row>
    <row r="131" spans="2:2" x14ac:dyDescent="0.25">
      <c r="B131" s="8"/>
    </row>
    <row r="132" spans="2:2" x14ac:dyDescent="0.25">
      <c r="B132" s="8"/>
    </row>
    <row r="133" spans="2:2" x14ac:dyDescent="0.25">
      <c r="B133" s="8"/>
    </row>
    <row r="134" spans="2:2" x14ac:dyDescent="0.25">
      <c r="B134" s="8"/>
    </row>
    <row r="135" spans="2:2" x14ac:dyDescent="0.25">
      <c r="B135" s="8"/>
    </row>
    <row r="136" spans="2:2" x14ac:dyDescent="0.25">
      <c r="B136" s="8"/>
    </row>
    <row r="137" spans="2:2" x14ac:dyDescent="0.25">
      <c r="B137" s="8"/>
    </row>
    <row r="138" spans="2:2" x14ac:dyDescent="0.25">
      <c r="B138" s="8"/>
    </row>
    <row r="139" spans="2:2" x14ac:dyDescent="0.25">
      <c r="B139" s="8"/>
    </row>
    <row r="140" spans="2:2" x14ac:dyDescent="0.25">
      <c r="B140" s="8"/>
    </row>
    <row r="141" spans="2:2" x14ac:dyDescent="0.25">
      <c r="B141" s="8"/>
    </row>
    <row r="142" spans="2:2" x14ac:dyDescent="0.25">
      <c r="B142" s="8"/>
    </row>
    <row r="143" spans="2:2" x14ac:dyDescent="0.25">
      <c r="B143" s="8"/>
    </row>
    <row r="144" spans="2:2" x14ac:dyDescent="0.25">
      <c r="B144" s="8"/>
    </row>
    <row r="145" spans="2:2" x14ac:dyDescent="0.25">
      <c r="B145" s="8"/>
    </row>
    <row r="146" spans="2:2" x14ac:dyDescent="0.25">
      <c r="B146" s="8"/>
    </row>
    <row r="147" spans="2:2" x14ac:dyDescent="0.25">
      <c r="B147" s="8"/>
    </row>
    <row r="148" spans="2:2" x14ac:dyDescent="0.25">
      <c r="B148" s="8"/>
    </row>
    <row r="149" spans="2:2" x14ac:dyDescent="0.25">
      <c r="B149" s="8"/>
    </row>
    <row r="150" spans="2:2" x14ac:dyDescent="0.25">
      <c r="B150" s="8"/>
    </row>
    <row r="151" spans="2:2" x14ac:dyDescent="0.25">
      <c r="B151" s="8"/>
    </row>
    <row r="152" spans="2:2" x14ac:dyDescent="0.25">
      <c r="B152" s="8"/>
    </row>
    <row r="153" spans="2:2" x14ac:dyDescent="0.25">
      <c r="B153" s="8"/>
    </row>
    <row r="154" spans="2:2" x14ac:dyDescent="0.25">
      <c r="B154" s="8"/>
    </row>
    <row r="155" spans="2:2" x14ac:dyDescent="0.25">
      <c r="B155" s="8"/>
    </row>
    <row r="156" spans="2:2" x14ac:dyDescent="0.25">
      <c r="B156" s="8"/>
    </row>
    <row r="157" spans="2:2" x14ac:dyDescent="0.25">
      <c r="B157" s="8"/>
    </row>
    <row r="158" spans="2:2" x14ac:dyDescent="0.25">
      <c r="B158" s="8"/>
    </row>
    <row r="159" spans="2:2" x14ac:dyDescent="0.25">
      <c r="B159" s="8"/>
    </row>
    <row r="160" spans="2:2" x14ac:dyDescent="0.25">
      <c r="B160" s="8"/>
    </row>
    <row r="161" spans="2:2" x14ac:dyDescent="0.25">
      <c r="B161" s="8"/>
    </row>
    <row r="162" spans="2:2" x14ac:dyDescent="0.25">
      <c r="B162" s="8"/>
    </row>
    <row r="163" spans="2:2" x14ac:dyDescent="0.25">
      <c r="B163" s="8"/>
    </row>
    <row r="164" spans="2:2" x14ac:dyDescent="0.25">
      <c r="B164" s="8"/>
    </row>
    <row r="165" spans="2:2" x14ac:dyDescent="0.25">
      <c r="B165" s="8"/>
    </row>
    <row r="166" spans="2:2" x14ac:dyDescent="0.25">
      <c r="B166" s="8"/>
    </row>
    <row r="167" spans="2:2" x14ac:dyDescent="0.25">
      <c r="B167" s="8"/>
    </row>
    <row r="168" spans="2:2" x14ac:dyDescent="0.25">
      <c r="B168" s="8"/>
    </row>
    <row r="169" spans="2:2" x14ac:dyDescent="0.25">
      <c r="B169" s="8"/>
    </row>
    <row r="170" spans="2:2" x14ac:dyDescent="0.25">
      <c r="B170" s="8"/>
    </row>
    <row r="171" spans="2:2" x14ac:dyDescent="0.25">
      <c r="B171" s="8"/>
    </row>
    <row r="172" spans="2:2" x14ac:dyDescent="0.25">
      <c r="B172" s="8"/>
    </row>
    <row r="173" spans="2:2" x14ac:dyDescent="0.25">
      <c r="B173" s="8"/>
    </row>
    <row r="174" spans="2:2" x14ac:dyDescent="0.25">
      <c r="B174" s="8"/>
    </row>
    <row r="175" spans="2:2" x14ac:dyDescent="0.25">
      <c r="B175" s="8"/>
    </row>
    <row r="176" spans="2:2" x14ac:dyDescent="0.25">
      <c r="B176" s="8"/>
    </row>
    <row r="177" spans="2:2" x14ac:dyDescent="0.25">
      <c r="B177" s="8"/>
    </row>
    <row r="178" spans="2:2" x14ac:dyDescent="0.25">
      <c r="B178" s="8"/>
    </row>
    <row r="179" spans="2:2" x14ac:dyDescent="0.25">
      <c r="B179" s="8"/>
    </row>
    <row r="180" spans="2:2" x14ac:dyDescent="0.25">
      <c r="B180" s="8"/>
    </row>
    <row r="181" spans="2:2" x14ac:dyDescent="0.25">
      <c r="B181" s="8"/>
    </row>
    <row r="182" spans="2:2" x14ac:dyDescent="0.25">
      <c r="B182" s="8"/>
    </row>
    <row r="183" spans="2:2" x14ac:dyDescent="0.25">
      <c r="B183" s="8"/>
    </row>
    <row r="184" spans="2:2" x14ac:dyDescent="0.25">
      <c r="B184" s="8"/>
    </row>
    <row r="185" spans="2:2" x14ac:dyDescent="0.25">
      <c r="B185" s="8"/>
    </row>
    <row r="186" spans="2:2" x14ac:dyDescent="0.25">
      <c r="B186" s="8"/>
    </row>
    <row r="187" spans="2:2" x14ac:dyDescent="0.25">
      <c r="B187" s="8"/>
    </row>
    <row r="188" spans="2:2" x14ac:dyDescent="0.25">
      <c r="B188" s="8"/>
    </row>
    <row r="189" spans="2:2" x14ac:dyDescent="0.25">
      <c r="B189" s="8"/>
    </row>
    <row r="190" spans="2:2" x14ac:dyDescent="0.25">
      <c r="B190" s="8"/>
    </row>
    <row r="191" spans="2:2" x14ac:dyDescent="0.25">
      <c r="B191" s="8"/>
    </row>
    <row r="192" spans="2:2" x14ac:dyDescent="0.25">
      <c r="B192" s="8"/>
    </row>
    <row r="193" spans="2:2" x14ac:dyDescent="0.25">
      <c r="B193" s="8"/>
    </row>
    <row r="194" spans="2:2" x14ac:dyDescent="0.25">
      <c r="B194" s="8"/>
    </row>
    <row r="195" spans="2:2" x14ac:dyDescent="0.25">
      <c r="B195" s="8"/>
    </row>
    <row r="196" spans="2:2" x14ac:dyDescent="0.25">
      <c r="B196" s="8"/>
    </row>
    <row r="197" spans="2:2" x14ac:dyDescent="0.25">
      <c r="B197" s="8"/>
    </row>
    <row r="198" spans="2:2" x14ac:dyDescent="0.25">
      <c r="B198" s="8"/>
    </row>
    <row r="199" spans="2:2" x14ac:dyDescent="0.25">
      <c r="B199" s="8"/>
    </row>
    <row r="200" spans="2:2" x14ac:dyDescent="0.25">
      <c r="B200" s="8"/>
    </row>
    <row r="201" spans="2:2" x14ac:dyDescent="0.25">
      <c r="B201" s="8"/>
    </row>
    <row r="202" spans="2:2" x14ac:dyDescent="0.25">
      <c r="B202" s="8"/>
    </row>
    <row r="203" spans="2:2" x14ac:dyDescent="0.25">
      <c r="B203" s="8"/>
    </row>
    <row r="204" spans="2:2" x14ac:dyDescent="0.25">
      <c r="B204" s="8"/>
    </row>
    <row r="205" spans="2:2" x14ac:dyDescent="0.25">
      <c r="B205" s="8"/>
    </row>
    <row r="206" spans="2:2" x14ac:dyDescent="0.25">
      <c r="B206" s="8"/>
    </row>
    <row r="207" spans="2:2" x14ac:dyDescent="0.25">
      <c r="B207" s="8"/>
    </row>
    <row r="208" spans="2:2" x14ac:dyDescent="0.25">
      <c r="B208" s="8"/>
    </row>
    <row r="209" spans="2:2" x14ac:dyDescent="0.25">
      <c r="B209" s="8"/>
    </row>
    <row r="210" spans="2:2" x14ac:dyDescent="0.25">
      <c r="B210" s="8"/>
    </row>
    <row r="211" spans="2:2" x14ac:dyDescent="0.25">
      <c r="B211" s="8"/>
    </row>
    <row r="212" spans="2:2" x14ac:dyDescent="0.25">
      <c r="B212" s="8"/>
    </row>
    <row r="213" spans="2:2" x14ac:dyDescent="0.25">
      <c r="B213" s="8"/>
    </row>
    <row r="214" spans="2:2" x14ac:dyDescent="0.25">
      <c r="B214" s="8"/>
    </row>
    <row r="215" spans="2:2" x14ac:dyDescent="0.25">
      <c r="B215" s="8"/>
    </row>
    <row r="216" spans="2:2" x14ac:dyDescent="0.25">
      <c r="B216" s="8"/>
    </row>
    <row r="217" spans="2:2" x14ac:dyDescent="0.25">
      <c r="B217" s="8"/>
    </row>
    <row r="218" spans="2:2" x14ac:dyDescent="0.25">
      <c r="B218" s="8"/>
    </row>
    <row r="219" spans="2:2" x14ac:dyDescent="0.25">
      <c r="B219" s="8"/>
    </row>
    <row r="220" spans="2:2" x14ac:dyDescent="0.25">
      <c r="B220" s="8"/>
    </row>
    <row r="221" spans="2:2" x14ac:dyDescent="0.25">
      <c r="B221" s="9"/>
    </row>
  </sheetData>
  <phoneticPr fontId="1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Building</vt:lpstr>
      <vt:lpstr>Total</vt:lpstr>
      <vt:lpstr>Rera</vt:lpstr>
      <vt:lpstr>Typical Floor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anil_</cp:lastModifiedBy>
  <cp:lastPrinted>2013-08-31T05:30:46Z</cp:lastPrinted>
  <dcterms:created xsi:type="dcterms:W3CDTF">2013-08-30T08:57:19Z</dcterms:created>
  <dcterms:modified xsi:type="dcterms:W3CDTF">2023-12-01T09:43:12Z</dcterms:modified>
</cp:coreProperties>
</file>