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SK-118\Desktop\Vaishali\Aero Marine\13.12.23\"/>
    </mc:Choice>
  </mc:AlternateContent>
  <xr:revisionPtr revIDLastSave="0" documentId="13_ncr:1_{95522427-B586-4EE5-B1A9-67B238903E89}" xr6:coauthVersionLast="36" xr6:coauthVersionMax="36" xr10:uidLastSave="{00000000-0000-0000-0000-000000000000}"/>
  <bookViews>
    <workbookView xWindow="120" yWindow="15" windowWidth="15195" windowHeight="8190" xr2:uid="{00000000-000D-0000-FFFF-FFFF00000000}"/>
  </bookViews>
  <sheets>
    <sheet name="sheet 1" sheetId="7" r:id="rId1"/>
    <sheet name="P&amp;M - Kambare" sheetId="4" state="hidden" r:id="rId2"/>
    <sheet name="P&amp;M - Kothari" sheetId="5" state="hidden" r:id="rId3"/>
    <sheet name="PM - Kothari - Metal" sheetId="6" state="hidden" r:id="rId4"/>
  </sheets>
  <calcPr calcId="191029"/>
</workbook>
</file>

<file path=xl/calcChain.xml><?xml version="1.0" encoding="utf-8"?>
<calcChain xmlns="http://schemas.openxmlformats.org/spreadsheetml/2006/main">
  <c r="H13" i="7" l="1"/>
  <c r="I13" i="7" s="1"/>
  <c r="J13" i="7" s="1"/>
  <c r="K13" i="7" s="1"/>
  <c r="L13" i="7" s="1"/>
  <c r="G26" i="7" l="1"/>
  <c r="M13" i="7" l="1"/>
  <c r="H30" i="7"/>
  <c r="H41" i="7" s="1"/>
  <c r="I41" i="7" s="1"/>
  <c r="H31" i="7"/>
  <c r="H32" i="7"/>
  <c r="H33" i="7"/>
  <c r="H34" i="7"/>
  <c r="H35" i="7"/>
  <c r="H36" i="7"/>
  <c r="H37" i="7"/>
  <c r="H38" i="7"/>
  <c r="H39" i="7"/>
  <c r="H28" i="7"/>
  <c r="C22" i="7" l="1"/>
  <c r="M21" i="7"/>
  <c r="H21" i="7"/>
  <c r="I21" i="7" s="1"/>
  <c r="J21" i="7" s="1"/>
  <c r="K21" i="7" s="1"/>
  <c r="L21" i="7" s="1"/>
  <c r="M20" i="7"/>
  <c r="H20" i="7"/>
  <c r="I20" i="7" s="1"/>
  <c r="J20" i="7" s="1"/>
  <c r="K20" i="7" s="1"/>
  <c r="L20" i="7" s="1"/>
  <c r="M19" i="7"/>
  <c r="H19" i="7"/>
  <c r="I19" i="7" s="1"/>
  <c r="J19" i="7" s="1"/>
  <c r="K19" i="7" s="1"/>
  <c r="L19" i="7" s="1"/>
  <c r="M18" i="7"/>
  <c r="H18" i="7"/>
  <c r="I18" i="7" s="1"/>
  <c r="J18" i="7" s="1"/>
  <c r="K18" i="7" s="1"/>
  <c r="L18" i="7" s="1"/>
  <c r="M17" i="7"/>
  <c r="H17" i="7"/>
  <c r="I17" i="7" s="1"/>
  <c r="J17" i="7" s="1"/>
  <c r="K17" i="7" s="1"/>
  <c r="L17" i="7" s="1"/>
  <c r="M16" i="7"/>
  <c r="H16" i="7"/>
  <c r="I16" i="7" s="1"/>
  <c r="J16" i="7" s="1"/>
  <c r="K16" i="7" s="1"/>
  <c r="L16" i="7" s="1"/>
  <c r="M15" i="7"/>
  <c r="H15" i="7"/>
  <c r="I15" i="7" s="1"/>
  <c r="J15" i="7" s="1"/>
  <c r="K15" i="7" s="1"/>
  <c r="L15" i="7" s="1"/>
  <c r="M14" i="7"/>
  <c r="H14" i="7"/>
  <c r="I14" i="7" s="1"/>
  <c r="J14" i="7" s="1"/>
  <c r="K14" i="7" s="1"/>
  <c r="L14" i="7" s="1"/>
  <c r="M12" i="7"/>
  <c r="H12" i="7"/>
  <c r="I12" i="7" s="1"/>
  <c r="J12" i="7" s="1"/>
  <c r="K12" i="7" s="1"/>
  <c r="L12" i="7" s="1"/>
  <c r="M11" i="7"/>
  <c r="H11" i="7"/>
  <c r="I11" i="7" s="1"/>
  <c r="J11" i="7" s="1"/>
  <c r="K11" i="7" s="1"/>
  <c r="L11" i="7" s="1"/>
  <c r="M10" i="7"/>
  <c r="H10" i="7"/>
  <c r="I10" i="7" s="1"/>
  <c r="J10" i="7" s="1"/>
  <c r="K10" i="7" s="1"/>
  <c r="L10" i="7" s="1"/>
  <c r="M9" i="7"/>
  <c r="H9" i="7"/>
  <c r="I9" i="7" s="1"/>
  <c r="J9" i="7" s="1"/>
  <c r="K9" i="7" s="1"/>
  <c r="L9" i="7" s="1"/>
  <c r="M8" i="7"/>
  <c r="H8" i="7"/>
  <c r="I8" i="7" s="1"/>
  <c r="J8" i="7" s="1"/>
  <c r="K8" i="7" s="1"/>
  <c r="L8" i="7" s="1"/>
  <c r="M7" i="7"/>
  <c r="H7" i="7"/>
  <c r="I7" i="7" s="1"/>
  <c r="J7" i="7" s="1"/>
  <c r="K7" i="7" s="1"/>
  <c r="L7" i="7" s="1"/>
  <c r="C4" i="7"/>
  <c r="N14" i="7" l="1"/>
  <c r="F2" i="7"/>
  <c r="N11" i="7"/>
  <c r="N9" i="7"/>
  <c r="M22" i="7"/>
  <c r="N20" i="7"/>
  <c r="N16" i="7"/>
  <c r="N18" i="7"/>
  <c r="N10" i="7"/>
  <c r="N17" i="7"/>
  <c r="N21" i="7"/>
  <c r="L22" i="7"/>
  <c r="F3" i="7" s="1"/>
  <c r="N7" i="7"/>
  <c r="N8" i="7"/>
  <c r="N12" i="7"/>
  <c r="N15" i="7"/>
  <c r="N19" i="7"/>
  <c r="C28" i="4"/>
  <c r="F4" i="7" l="1"/>
  <c r="G4" i="7" s="1"/>
  <c r="N22" i="7"/>
  <c r="H4" i="7" l="1"/>
</calcChain>
</file>

<file path=xl/sharedStrings.xml><?xml version="1.0" encoding="utf-8"?>
<sst xmlns="http://schemas.openxmlformats.org/spreadsheetml/2006/main" count="117" uniqueCount="92">
  <si>
    <t>Items</t>
  </si>
  <si>
    <t>Year Of Const.</t>
  </si>
  <si>
    <t>Age Of Build.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</si>
  <si>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</si>
  <si>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</si>
  <si>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</si>
  <si>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</si>
  <si>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</si>
  <si>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</si>
  <si>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</si>
  <si>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land area</t>
  </si>
  <si>
    <t>Land Value</t>
  </si>
  <si>
    <t>Structure Value</t>
  </si>
  <si>
    <t>Final Depreciated Rate to be considered</t>
  </si>
  <si>
    <t>Final Depreciated Value to be considered</t>
  </si>
  <si>
    <t xml:space="preserve"> Value</t>
  </si>
  <si>
    <t>Depreciation</t>
  </si>
  <si>
    <t>Built Up Area In             Sq. ft</t>
  </si>
  <si>
    <t>TOTAL</t>
  </si>
  <si>
    <t>iv</t>
  </si>
  <si>
    <t xml:space="preserve">Sr. No. </t>
  </si>
  <si>
    <t xml:space="preserve">Description </t>
  </si>
  <si>
    <t>Value (Rs.)</t>
  </si>
  <si>
    <t>Utilities</t>
  </si>
  <si>
    <t>i</t>
  </si>
  <si>
    <t>Compressor and Compressed Air Supply System</t>
  </si>
  <si>
    <t>ii</t>
  </si>
  <si>
    <t>Fuel Oil Storage &amp; Supply System</t>
  </si>
  <si>
    <t>iii</t>
  </si>
  <si>
    <t>Weighing Scale</t>
  </si>
  <si>
    <t>Machineries required for maintenance</t>
  </si>
  <si>
    <t>Barton's Pot Type Oxidizer</t>
  </si>
  <si>
    <t>Melting Pot</t>
  </si>
  <si>
    <t>Reaction Pot</t>
  </si>
  <si>
    <t>Pneumatic &amp; Solid / Solid seperatuib system</t>
  </si>
  <si>
    <t>Air Pollution Control System</t>
  </si>
  <si>
    <t>v</t>
  </si>
  <si>
    <t>Heating System</t>
  </si>
  <si>
    <t>Intermediate Storage &amp; Handling System</t>
  </si>
  <si>
    <t>Rotary Air Locker</t>
  </si>
  <si>
    <t>Screw Conveyor</t>
  </si>
  <si>
    <t>Bucket Elevator</t>
  </si>
  <si>
    <t>Bin Activator</t>
  </si>
  <si>
    <t>Storage Silo</t>
  </si>
  <si>
    <t>Calcinator</t>
  </si>
  <si>
    <t>Discharge &amp; Collection System</t>
  </si>
  <si>
    <t>Pulverize</t>
  </si>
  <si>
    <t>E.O.T. Crane</t>
  </si>
  <si>
    <t>Laboratory Equipments</t>
  </si>
  <si>
    <t>Electrification</t>
  </si>
  <si>
    <t>----------- scale</t>
  </si>
  <si>
    <t>Refinery - I</t>
  </si>
  <si>
    <t>Refinery - II</t>
  </si>
  <si>
    <t>EOT Crain</t>
  </si>
  <si>
    <t>Furnace</t>
  </si>
  <si>
    <t>Rotary Furnace</t>
  </si>
  <si>
    <t>Chimney - MS. - 450 ----------------------</t>
  </si>
  <si>
    <t>------------------ Machine</t>
  </si>
  <si>
    <t>D. G. Set</t>
  </si>
  <si>
    <t>Oil Tank</t>
  </si>
  <si>
    <t>Kothari</t>
  </si>
  <si>
    <t>Kambare</t>
  </si>
  <si>
    <t>Kothari Metal &amp; Alloys</t>
  </si>
  <si>
    <t>Furance</t>
  </si>
  <si>
    <t>Manual Weight - 1000 kg.</t>
  </si>
  <si>
    <t xml:space="preserve">BOT Crain </t>
  </si>
  <si>
    <t>Loose Fibre pipes and tanks</t>
  </si>
  <si>
    <t>previus report - 2016</t>
  </si>
  <si>
    <t>plot</t>
  </si>
  <si>
    <t>sqft</t>
  </si>
  <si>
    <t>ratre</t>
  </si>
  <si>
    <t>vaue</t>
  </si>
  <si>
    <t>main shed - gr flr</t>
  </si>
  <si>
    <t>misc. str. - gr flr</t>
  </si>
  <si>
    <t>misc. str. - 1 flr</t>
  </si>
  <si>
    <t>dryer area</t>
  </si>
  <si>
    <t>store</t>
  </si>
  <si>
    <t>toilet</t>
  </si>
  <si>
    <t>pump</t>
  </si>
  <si>
    <t>working area</t>
  </si>
  <si>
    <t>compound wal</t>
  </si>
  <si>
    <t>land dev</t>
  </si>
  <si>
    <t>land</t>
  </si>
  <si>
    <t>struc</t>
  </si>
  <si>
    <t>Main shed - Working Area</t>
  </si>
  <si>
    <t>RCC ground floor – Raw Material Stores, Bond Room, Inspection Room</t>
  </si>
  <si>
    <r>
      <t>RCC 1</t>
    </r>
    <r>
      <rPr>
        <vertAlign val="superscript"/>
        <sz val="11"/>
        <color theme="1"/>
        <rFont val="Arial Narrow"/>
        <family val="2"/>
      </rPr>
      <t>st</t>
    </r>
    <r>
      <rPr>
        <sz val="11"/>
        <color theme="1"/>
        <rFont val="Arial Narrow"/>
        <family val="2"/>
      </rPr>
      <t xml:space="preserve"> floor – Office, Pantry, Directors’ cabin + Gallery + WC</t>
    </r>
  </si>
  <si>
    <t xml:space="preserve">Working area – shed </t>
  </si>
  <si>
    <t>Store room - Titanium Welding Room</t>
  </si>
  <si>
    <t>D1 D2 area - Toilet block</t>
  </si>
  <si>
    <t>Dryer Area RCC framed Security cabin of G +1 structure</t>
  </si>
  <si>
    <t>not exist at 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</si>
</sst>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b/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vertAlign val="superscript"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164" fontId="9" fillId="0" borderId="0" applyFont="0" applyFill="0" applyBorder="0" applyAlignment="0" applyProtection="0"/>
  </cellStyleXfs>
  <cellXfs count="7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7" fillId="0" borderId="1" xfId="0" applyNumberFormat="1" applyFont="1" applyBorder="1"/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1" fillId="0" borderId="0" xfId="0" applyFont="1" applyBorder="1"/>
    <xf numFmtId="0" fontId="3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Border="1"/>
    <xf numFmtId="0" fontId="1" fillId="0" borderId="0" xfId="0" applyFont="1" applyBorder="1" applyAlignment="1">
      <alignment horizontal="right" vertical="top" wrapText="1"/>
    </xf>
    <xf numFmtId="0" fontId="8" fillId="0" borderId="0" xfId="0" applyFont="1" applyBorder="1" applyAlignment="1">
      <alignment horizontal="right" vertical="top" wrapText="1"/>
    </xf>
    <xf numFmtId="0" fontId="8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4" fontId="8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164" fontId="3" fillId="0" borderId="0" xfId="1" applyFont="1"/>
    <xf numFmtId="0" fontId="3" fillId="0" borderId="0" xfId="0" applyFont="1" applyAlignment="1">
      <alignment horizontal="center"/>
    </xf>
    <xf numFmtId="164" fontId="1" fillId="0" borderId="0" xfId="0" applyNumberFormat="1" applyFont="1"/>
    <xf numFmtId="0" fontId="7" fillId="0" borderId="4" xfId="0" applyFont="1" applyBorder="1" applyAlignment="1">
      <alignment vertical="top"/>
    </xf>
    <xf numFmtId="0" fontId="7" fillId="0" borderId="1" xfId="0" applyFont="1" applyBorder="1" applyAlignment="1">
      <alignment vertical="top"/>
    </xf>
    <xf numFmtId="4" fontId="7" fillId="0" borderId="0" xfId="0" applyNumberFormat="1" applyFont="1"/>
    <xf numFmtId="0" fontId="7" fillId="0" borderId="0" xfId="0" applyFont="1" applyBorder="1" applyAlignment="1">
      <alignment vertical="top"/>
    </xf>
    <xf numFmtId="164" fontId="3" fillId="0" borderId="0" xfId="0" applyNumberFormat="1" applyFont="1"/>
    <xf numFmtId="4" fontId="10" fillId="0" borderId="0" xfId="0" applyNumberFormat="1" applyFont="1" applyBorder="1" applyAlignment="1">
      <alignment vertical="top"/>
    </xf>
    <xf numFmtId="0" fontId="6" fillId="0" borderId="0" xfId="0" applyFont="1"/>
    <xf numFmtId="0" fontId="7" fillId="0" borderId="4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6" fillId="0" borderId="1" xfId="0" applyFont="1" applyBorder="1" applyAlignment="1">
      <alignment vertical="top" wrapText="1"/>
    </xf>
    <xf numFmtId="4" fontId="11" fillId="0" borderId="1" xfId="0" applyNumberFormat="1" applyFont="1" applyBorder="1" applyAlignment="1">
      <alignment horizontal="right" wrapText="1"/>
    </xf>
    <xf numFmtId="0" fontId="1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3" fillId="0" borderId="1" xfId="0" applyFont="1" applyBorder="1"/>
    <xf numFmtId="0" fontId="0" fillId="0" borderId="1" xfId="0" applyBorder="1"/>
    <xf numFmtId="0" fontId="12" fillId="0" borderId="1" xfId="0" applyFont="1" applyBorder="1"/>
    <xf numFmtId="0" fontId="0" fillId="0" borderId="1" xfId="0" applyFont="1" applyBorder="1"/>
    <xf numFmtId="0" fontId="0" fillId="0" borderId="1" xfId="0" quotePrefix="1" applyBorder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/>
    <xf numFmtId="164" fontId="0" fillId="0" borderId="1" xfId="1" applyFont="1" applyBorder="1"/>
    <xf numFmtId="164" fontId="12" fillId="0" borderId="1" xfId="1" applyFont="1" applyBorder="1"/>
    <xf numFmtId="164" fontId="4" fillId="0" borderId="1" xfId="0" applyNumberFormat="1" applyFont="1" applyBorder="1" applyAlignment="1">
      <alignment horizontal="center" vertical="top" wrapText="1" shrinkToFit="1"/>
    </xf>
    <xf numFmtId="164" fontId="7" fillId="0" borderId="0" xfId="0" applyNumberFormat="1" applyFont="1"/>
    <xf numFmtId="0" fontId="7" fillId="0" borderId="0" xfId="0" applyFont="1" applyBorder="1" applyAlignment="1">
      <alignment horizontal="right" vertical="top" wrapText="1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right" vertical="top" wrapText="1"/>
    </xf>
    <xf numFmtId="0" fontId="7" fillId="2" borderId="0" xfId="0" applyFont="1" applyFill="1" applyBorder="1" applyAlignment="1">
      <alignment vertical="top"/>
    </xf>
    <xf numFmtId="0" fontId="10" fillId="0" borderId="0" xfId="0" applyFont="1" applyBorder="1"/>
    <xf numFmtId="164" fontId="10" fillId="0" borderId="0" xfId="0" applyNumberFormat="1" applyFont="1"/>
    <xf numFmtId="0" fontId="6" fillId="0" borderId="5" xfId="0" applyFont="1" applyBorder="1" applyAlignment="1">
      <alignment horizontal="left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43"/>
  <sheetViews>
    <sheetView tabSelected="1" workbookViewId="0">
      <selection activeCell="K28" sqref="K28"/>
    </sheetView>
  </sheetViews>
  <sheetFormatPr defaultRowHeight="16.5" x14ac:dyDescent="0.3"/>
  <cols>
    <col min="1" max="1" width="9.140625" style="35"/>
    <col min="2" max="2" width="19.5703125" style="2" bestFit="1" customWidth="1"/>
    <col min="3" max="3" width="14.140625" style="1" customWidth="1"/>
    <col min="4" max="4" width="14.42578125" style="1" customWidth="1"/>
    <col min="5" max="5" width="11.5703125" style="1" customWidth="1"/>
    <col min="6" max="6" width="14.140625" style="5" customWidth="1"/>
    <col min="7" max="7" width="13.85546875" style="5" bestFit="1" customWidth="1"/>
    <col min="8" max="8" width="13.85546875" style="5" customWidth="1"/>
    <col min="9" max="9" width="13.85546875" style="1" bestFit="1" customWidth="1"/>
    <col min="10" max="10" width="13.140625" style="5" customWidth="1"/>
    <col min="11" max="11" width="14.140625" style="1" customWidth="1"/>
    <col min="12" max="12" width="14.85546875" style="5" customWidth="1"/>
    <col min="13" max="13" width="14.85546875" style="5" bestFit="1" customWidth="1"/>
    <col min="14" max="14" width="13.28515625" style="5" bestFit="1" customWidth="1"/>
    <col min="15" max="16384" width="9.140625" style="1"/>
  </cols>
  <sheetData>
    <row r="1" spans="1:15" x14ac:dyDescent="0.3">
      <c r="B1" s="9" t="s">
        <v>11</v>
      </c>
    </row>
    <row r="2" spans="1:15" x14ac:dyDescent="0.3">
      <c r="B2" s="13" t="s">
        <v>10</v>
      </c>
      <c r="C2" s="1">
        <v>840</v>
      </c>
      <c r="E2" s="4" t="s">
        <v>82</v>
      </c>
      <c r="F2" s="64">
        <f>C4</f>
        <v>9240000</v>
      </c>
      <c r="G2" s="15"/>
      <c r="H2" s="1"/>
      <c r="J2" s="43"/>
      <c r="K2" s="45"/>
    </row>
    <row r="3" spans="1:15" x14ac:dyDescent="0.3">
      <c r="B3" s="14" t="s">
        <v>9</v>
      </c>
      <c r="C3" s="18">
        <v>11000</v>
      </c>
      <c r="D3" s="10"/>
      <c r="E3" s="17" t="s">
        <v>83</v>
      </c>
      <c r="F3" s="16">
        <f>L22</f>
        <v>3991407</v>
      </c>
      <c r="G3" s="10"/>
      <c r="H3" s="38"/>
      <c r="J3" s="43"/>
    </row>
    <row r="4" spans="1:15" x14ac:dyDescent="0.3">
      <c r="B4" s="22" t="s">
        <v>15</v>
      </c>
      <c r="C4" s="36">
        <f>ROUND((C2*C3),0)</f>
        <v>9240000</v>
      </c>
      <c r="F4" s="71">
        <f>C4+L22</f>
        <v>13231407</v>
      </c>
      <c r="G4" s="65">
        <f>F4*90%</f>
        <v>11908266.300000001</v>
      </c>
      <c r="H4" s="65">
        <f>F4*80%</f>
        <v>10585125.600000001</v>
      </c>
      <c r="J4" s="43"/>
    </row>
    <row r="5" spans="1:15" x14ac:dyDescent="0.3">
      <c r="B5" s="9" t="s">
        <v>12</v>
      </c>
    </row>
    <row r="6" spans="1:15" s="3" customFormat="1" ht="60.75" thickBot="1" x14ac:dyDescent="0.25">
      <c r="B6" s="23" t="s">
        <v>0</v>
      </c>
      <c r="C6" s="24" t="s">
        <v>17</v>
      </c>
      <c r="D6" s="24" t="s">
        <v>1</v>
      </c>
      <c r="E6" s="24" t="s">
        <v>3</v>
      </c>
      <c r="F6" s="24" t="s">
        <v>4</v>
      </c>
      <c r="G6" s="26" t="s">
        <v>8</v>
      </c>
      <c r="H6" s="26" t="s">
        <v>2</v>
      </c>
      <c r="I6" s="26" t="s">
        <v>5</v>
      </c>
      <c r="J6" s="26" t="s">
        <v>6</v>
      </c>
      <c r="K6" s="26" t="s">
        <v>13</v>
      </c>
      <c r="L6" s="26" t="s">
        <v>14</v>
      </c>
      <c r="M6" s="26" t="s">
        <v>7</v>
      </c>
      <c r="N6" s="3" t="s">
        <v>16</v>
      </c>
    </row>
    <row r="7" spans="1:15" ht="17.25" thickBot="1" x14ac:dyDescent="0.35">
      <c r="A7" s="37"/>
      <c r="B7" s="1" t="s">
        <v>84</v>
      </c>
      <c r="C7" s="1">
        <v>1928.9</v>
      </c>
      <c r="D7" s="46">
        <v>2003</v>
      </c>
      <c r="E7" s="27">
        <v>2023</v>
      </c>
      <c r="F7" s="27">
        <v>50</v>
      </c>
      <c r="G7" s="34">
        <v>1500</v>
      </c>
      <c r="H7" s="39">
        <f>E7-D7</f>
        <v>20</v>
      </c>
      <c r="I7" s="40">
        <f>IF(H7&gt;=5,90*H7/F7,0)</f>
        <v>36</v>
      </c>
      <c r="J7" s="18">
        <f t="shared" ref="J7:J12" si="0">G7/100*I7</f>
        <v>540</v>
      </c>
      <c r="K7" s="18">
        <f>ROUND((G7-J7),0)</f>
        <v>960</v>
      </c>
      <c r="L7" s="18">
        <f>ROUND((K7*C7),0)</f>
        <v>1851744</v>
      </c>
      <c r="M7" s="18">
        <f>ROUND((C7*G7),0)</f>
        <v>2893350</v>
      </c>
      <c r="N7" s="41">
        <f>M7-L7</f>
        <v>1041606</v>
      </c>
    </row>
    <row r="8" spans="1:15" ht="17.25" thickBot="1" x14ac:dyDescent="0.35">
      <c r="A8" s="37"/>
      <c r="B8" s="1" t="s">
        <v>85</v>
      </c>
      <c r="C8" s="1">
        <v>457.57</v>
      </c>
      <c r="D8" s="46">
        <v>2003</v>
      </c>
      <c r="E8" s="27">
        <v>2023</v>
      </c>
      <c r="F8" s="27">
        <v>60</v>
      </c>
      <c r="G8" s="34">
        <v>1800</v>
      </c>
      <c r="H8" s="39">
        <f t="shared" ref="H8:H12" si="1">E8-D8</f>
        <v>20</v>
      </c>
      <c r="I8" s="40">
        <f t="shared" ref="I8:I21" si="2">IF(H8&gt;=5,90*H8/F8,0)</f>
        <v>30</v>
      </c>
      <c r="J8" s="18">
        <f t="shared" si="0"/>
        <v>540</v>
      </c>
      <c r="K8" s="18">
        <f t="shared" ref="K8:K12" si="3">ROUND((G8-J8),0)</f>
        <v>1260</v>
      </c>
      <c r="L8" s="18">
        <f t="shared" ref="L8:L12" si="4">ROUND((K8*C8),0)</f>
        <v>576538</v>
      </c>
      <c r="M8" s="18">
        <f t="shared" ref="M8:M13" si="5">ROUND((C8*G8),0)</f>
        <v>823626</v>
      </c>
      <c r="N8" s="41">
        <f t="shared" ref="N8:N21" si="6">M8-L8</f>
        <v>247088</v>
      </c>
    </row>
    <row r="9" spans="1:15" ht="18.75" thickBot="1" x14ac:dyDescent="0.35">
      <c r="A9" s="3"/>
      <c r="B9" s="1" t="s">
        <v>86</v>
      </c>
      <c r="C9" s="1">
        <v>449.49</v>
      </c>
      <c r="D9" s="46">
        <v>2003</v>
      </c>
      <c r="E9" s="27">
        <v>2023</v>
      </c>
      <c r="F9" s="27">
        <v>60</v>
      </c>
      <c r="G9" s="34">
        <v>1800</v>
      </c>
      <c r="H9" s="39">
        <f>E9-D9</f>
        <v>20</v>
      </c>
      <c r="I9" s="40">
        <f>IF(H9&gt;=5,90*H9/F9,0)</f>
        <v>30</v>
      </c>
      <c r="J9" s="18">
        <f t="shared" si="0"/>
        <v>540</v>
      </c>
      <c r="K9" s="18">
        <f>ROUND((G9-J9),0)</f>
        <v>1260</v>
      </c>
      <c r="L9" s="18">
        <f>ROUND((K9*C9),0)</f>
        <v>566357</v>
      </c>
      <c r="M9" s="18">
        <f>ROUND((C9*G9),0)</f>
        <v>809082</v>
      </c>
      <c r="N9" s="41">
        <f>M9-L9</f>
        <v>242725</v>
      </c>
    </row>
    <row r="10" spans="1:15" s="25" customFormat="1" ht="18" customHeight="1" thickBot="1" x14ac:dyDescent="0.35">
      <c r="A10" s="35"/>
      <c r="B10" s="1" t="s">
        <v>90</v>
      </c>
      <c r="C10" s="1">
        <v>198.05</v>
      </c>
      <c r="D10" s="46">
        <v>2003</v>
      </c>
      <c r="E10" s="27">
        <v>2023</v>
      </c>
      <c r="F10" s="27">
        <v>50</v>
      </c>
      <c r="G10" s="34">
        <v>1800</v>
      </c>
      <c r="H10" s="39">
        <f t="shared" si="1"/>
        <v>20</v>
      </c>
      <c r="I10" s="40">
        <f t="shared" si="2"/>
        <v>36</v>
      </c>
      <c r="J10" s="18">
        <f t="shared" si="0"/>
        <v>648</v>
      </c>
      <c r="K10" s="18">
        <f t="shared" si="3"/>
        <v>1152</v>
      </c>
      <c r="L10" s="18">
        <f t="shared" si="4"/>
        <v>228154</v>
      </c>
      <c r="M10" s="18">
        <f t="shared" si="5"/>
        <v>356490</v>
      </c>
      <c r="N10" s="41">
        <f t="shared" si="6"/>
        <v>128336</v>
      </c>
      <c r="O10" s="1"/>
    </row>
    <row r="11" spans="1:15" ht="17.25" thickBot="1" x14ac:dyDescent="0.35">
      <c r="A11" s="3"/>
      <c r="B11" s="1" t="s">
        <v>88</v>
      </c>
      <c r="C11" s="1">
        <v>105.84</v>
      </c>
      <c r="D11" s="46">
        <v>2003</v>
      </c>
      <c r="E11" s="27">
        <v>2023</v>
      </c>
      <c r="F11" s="27">
        <v>50</v>
      </c>
      <c r="G11" s="34">
        <v>1200</v>
      </c>
      <c r="H11" s="39">
        <f t="shared" si="1"/>
        <v>20</v>
      </c>
      <c r="I11" s="40">
        <f t="shared" si="2"/>
        <v>36</v>
      </c>
      <c r="J11" s="18">
        <f t="shared" si="0"/>
        <v>432</v>
      </c>
      <c r="K11" s="18">
        <f t="shared" si="3"/>
        <v>768</v>
      </c>
      <c r="L11" s="18">
        <f t="shared" si="4"/>
        <v>81285</v>
      </c>
      <c r="M11" s="18">
        <f t="shared" si="5"/>
        <v>127008</v>
      </c>
      <c r="N11" s="41">
        <f t="shared" si="6"/>
        <v>45723</v>
      </c>
    </row>
    <row r="12" spans="1:15" ht="17.25" thickBot="1" x14ac:dyDescent="0.35">
      <c r="A12" s="37"/>
      <c r="B12" s="1" t="s">
        <v>89</v>
      </c>
      <c r="C12" s="1">
        <v>78.959999999999994</v>
      </c>
      <c r="D12" s="46">
        <v>2003</v>
      </c>
      <c r="E12" s="27">
        <v>2023</v>
      </c>
      <c r="F12" s="27">
        <v>50</v>
      </c>
      <c r="G12" s="34">
        <v>1200</v>
      </c>
      <c r="H12" s="39">
        <f t="shared" si="1"/>
        <v>20</v>
      </c>
      <c r="I12" s="40">
        <f t="shared" si="2"/>
        <v>36</v>
      </c>
      <c r="J12" s="18">
        <f t="shared" si="0"/>
        <v>432</v>
      </c>
      <c r="K12" s="18">
        <f t="shared" si="3"/>
        <v>768</v>
      </c>
      <c r="L12" s="18">
        <f t="shared" si="4"/>
        <v>60641</v>
      </c>
      <c r="M12" s="18">
        <f t="shared" si="5"/>
        <v>94752</v>
      </c>
      <c r="N12" s="41">
        <f t="shared" si="6"/>
        <v>34111</v>
      </c>
    </row>
    <row r="13" spans="1:15" ht="17.25" thickBot="1" x14ac:dyDescent="0.35">
      <c r="B13" s="1" t="s">
        <v>87</v>
      </c>
      <c r="C13" s="29">
        <v>816</v>
      </c>
      <c r="D13" s="46">
        <v>2003</v>
      </c>
      <c r="E13" s="27">
        <v>2023</v>
      </c>
      <c r="F13" s="27">
        <v>50</v>
      </c>
      <c r="G13" s="34">
        <v>1200</v>
      </c>
      <c r="H13" s="39">
        <f t="shared" ref="H13" si="7">E13-D13</f>
        <v>20</v>
      </c>
      <c r="I13" s="40">
        <f t="shared" ref="I13" si="8">IF(H13&gt;=5,90*H13/F13,0)</f>
        <v>36</v>
      </c>
      <c r="J13" s="18">
        <f t="shared" ref="J13" si="9">G13/100*I13</f>
        <v>432</v>
      </c>
      <c r="K13" s="18">
        <f t="shared" ref="K13" si="10">ROUND((G13-J13),0)</f>
        <v>768</v>
      </c>
      <c r="L13" s="18">
        <f t="shared" ref="L13" si="11">ROUND((K13*C13),0)</f>
        <v>626688</v>
      </c>
      <c r="M13" s="18">
        <f t="shared" si="5"/>
        <v>979200</v>
      </c>
      <c r="N13" s="41"/>
    </row>
    <row r="14" spans="1:15" ht="17.25" thickBot="1" x14ac:dyDescent="0.35">
      <c r="B14" s="21" t="s">
        <v>80</v>
      </c>
      <c r="C14" s="28">
        <v>394</v>
      </c>
      <c r="D14" s="46">
        <v>2003</v>
      </c>
      <c r="E14" s="27">
        <v>2023</v>
      </c>
      <c r="F14" s="27">
        <v>60</v>
      </c>
      <c r="G14" s="34">
        <v>0</v>
      </c>
      <c r="H14" s="39">
        <f t="shared" ref="H14:H21" si="12">E14-D14</f>
        <v>20</v>
      </c>
      <c r="I14" s="40">
        <f t="shared" si="2"/>
        <v>30</v>
      </c>
      <c r="J14" s="18">
        <f t="shared" ref="J14:J21" si="13">G14/100*I14</f>
        <v>0</v>
      </c>
      <c r="K14" s="18">
        <f t="shared" ref="K14:K21" si="14">ROUND((G14-J14),0)</f>
        <v>0</v>
      </c>
      <c r="L14" s="18">
        <f t="shared" ref="L14:L21" si="15">ROUND((K14*C14),0)</f>
        <v>0</v>
      </c>
      <c r="M14" s="18">
        <f t="shared" ref="M14:M21" si="16">ROUND((C14*G14),0)</f>
        <v>0</v>
      </c>
      <c r="N14" s="41">
        <f t="shared" si="6"/>
        <v>0</v>
      </c>
    </row>
    <row r="15" spans="1:15" ht="17.25" hidden="1" thickBot="1" x14ac:dyDescent="0.35">
      <c r="A15" s="3"/>
      <c r="B15" s="47"/>
      <c r="C15" s="48"/>
      <c r="D15" s="46">
        <v>2000</v>
      </c>
      <c r="E15" s="27">
        <v>2023</v>
      </c>
      <c r="F15" s="27">
        <v>60</v>
      </c>
      <c r="G15" s="34">
        <v>0</v>
      </c>
      <c r="H15" s="39">
        <f t="shared" si="12"/>
        <v>23</v>
      </c>
      <c r="I15" s="40">
        <f t="shared" si="2"/>
        <v>34.5</v>
      </c>
      <c r="J15" s="18">
        <f t="shared" si="13"/>
        <v>0</v>
      </c>
      <c r="K15" s="18">
        <f t="shared" si="14"/>
        <v>0</v>
      </c>
      <c r="L15" s="18">
        <f t="shared" si="15"/>
        <v>0</v>
      </c>
      <c r="M15" s="18">
        <f t="shared" si="16"/>
        <v>0</v>
      </c>
      <c r="N15" s="41">
        <f t="shared" si="6"/>
        <v>0</v>
      </c>
    </row>
    <row r="16" spans="1:15" ht="17.25" hidden="1" thickBot="1" x14ac:dyDescent="0.35">
      <c r="B16" s="47"/>
      <c r="C16" s="48"/>
      <c r="D16" s="46">
        <v>2000</v>
      </c>
      <c r="E16" s="27">
        <v>2023</v>
      </c>
      <c r="F16" s="27">
        <v>60</v>
      </c>
      <c r="G16" s="34">
        <v>0</v>
      </c>
      <c r="H16" s="39">
        <f t="shared" si="12"/>
        <v>23</v>
      </c>
      <c r="I16" s="40">
        <f t="shared" si="2"/>
        <v>34.5</v>
      </c>
      <c r="J16" s="18">
        <f t="shared" si="13"/>
        <v>0</v>
      </c>
      <c r="K16" s="18">
        <f t="shared" si="14"/>
        <v>0</v>
      </c>
      <c r="L16" s="18">
        <f t="shared" si="15"/>
        <v>0</v>
      </c>
      <c r="M16" s="18">
        <f t="shared" si="16"/>
        <v>0</v>
      </c>
      <c r="N16" s="41">
        <f t="shared" si="6"/>
        <v>0</v>
      </c>
    </row>
    <row r="17" spans="1:14" ht="17.25" hidden="1" thickBot="1" x14ac:dyDescent="0.35">
      <c r="A17" s="3"/>
      <c r="B17" s="47"/>
      <c r="C17" s="48"/>
      <c r="D17" s="46">
        <v>2000</v>
      </c>
      <c r="E17" s="27">
        <v>2023</v>
      </c>
      <c r="F17" s="27">
        <v>60</v>
      </c>
      <c r="G17" s="34">
        <v>0</v>
      </c>
      <c r="H17" s="39">
        <f t="shared" si="12"/>
        <v>23</v>
      </c>
      <c r="I17" s="40">
        <f t="shared" si="2"/>
        <v>34.5</v>
      </c>
      <c r="J17" s="18">
        <f t="shared" si="13"/>
        <v>0</v>
      </c>
      <c r="K17" s="18">
        <f t="shared" si="14"/>
        <v>0</v>
      </c>
      <c r="L17" s="18">
        <f t="shared" si="15"/>
        <v>0</v>
      </c>
      <c r="M17" s="18">
        <f t="shared" si="16"/>
        <v>0</v>
      </c>
      <c r="N17" s="41">
        <f t="shared" si="6"/>
        <v>0</v>
      </c>
    </row>
    <row r="18" spans="1:14" ht="17.25" hidden="1" thickBot="1" x14ac:dyDescent="0.35">
      <c r="B18" s="47"/>
      <c r="C18" s="48"/>
      <c r="D18" s="46">
        <v>2000</v>
      </c>
      <c r="E18" s="27">
        <v>2023</v>
      </c>
      <c r="F18" s="27">
        <v>60</v>
      </c>
      <c r="G18" s="34">
        <v>0</v>
      </c>
      <c r="H18" s="39">
        <f t="shared" si="12"/>
        <v>23</v>
      </c>
      <c r="I18" s="40">
        <f t="shared" si="2"/>
        <v>34.5</v>
      </c>
      <c r="J18" s="18">
        <f t="shared" si="13"/>
        <v>0</v>
      </c>
      <c r="K18" s="18">
        <f t="shared" si="14"/>
        <v>0</v>
      </c>
      <c r="L18" s="18">
        <f t="shared" si="15"/>
        <v>0</v>
      </c>
      <c r="M18" s="18">
        <f t="shared" si="16"/>
        <v>0</v>
      </c>
      <c r="N18" s="41">
        <f t="shared" si="6"/>
        <v>0</v>
      </c>
    </row>
    <row r="19" spans="1:14" ht="17.25" hidden="1" thickBot="1" x14ac:dyDescent="0.35">
      <c r="A19" s="3"/>
      <c r="B19" s="47"/>
      <c r="C19" s="48"/>
      <c r="D19" s="46">
        <v>2000</v>
      </c>
      <c r="E19" s="27">
        <v>2023</v>
      </c>
      <c r="F19" s="27">
        <v>50</v>
      </c>
      <c r="G19" s="34">
        <v>0</v>
      </c>
      <c r="H19" s="39">
        <f t="shared" si="12"/>
        <v>23</v>
      </c>
      <c r="I19" s="40">
        <f t="shared" si="2"/>
        <v>41.4</v>
      </c>
      <c r="J19" s="18">
        <f t="shared" si="13"/>
        <v>0</v>
      </c>
      <c r="K19" s="18">
        <f t="shared" si="14"/>
        <v>0</v>
      </c>
      <c r="L19" s="18">
        <f t="shared" si="15"/>
        <v>0</v>
      </c>
      <c r="M19" s="18">
        <f t="shared" si="16"/>
        <v>0</v>
      </c>
      <c r="N19" s="41">
        <f t="shared" si="6"/>
        <v>0</v>
      </c>
    </row>
    <row r="20" spans="1:14" ht="17.25" hidden="1" thickBot="1" x14ac:dyDescent="0.35">
      <c r="B20" s="47"/>
      <c r="C20" s="48"/>
      <c r="D20" s="46">
        <v>2000</v>
      </c>
      <c r="E20" s="27">
        <v>2023</v>
      </c>
      <c r="F20" s="27">
        <v>50</v>
      </c>
      <c r="G20" s="34">
        <v>0</v>
      </c>
      <c r="H20" s="39">
        <f t="shared" si="12"/>
        <v>23</v>
      </c>
      <c r="I20" s="40">
        <f t="shared" si="2"/>
        <v>41.4</v>
      </c>
      <c r="J20" s="18">
        <f t="shared" si="13"/>
        <v>0</v>
      </c>
      <c r="K20" s="18">
        <f t="shared" si="14"/>
        <v>0</v>
      </c>
      <c r="L20" s="18">
        <f t="shared" si="15"/>
        <v>0</v>
      </c>
      <c r="M20" s="18">
        <f t="shared" si="16"/>
        <v>0</v>
      </c>
      <c r="N20" s="41">
        <f t="shared" si="6"/>
        <v>0</v>
      </c>
    </row>
    <row r="21" spans="1:14" x14ac:dyDescent="0.3">
      <c r="A21" s="3"/>
      <c r="B21" s="47"/>
      <c r="C21" s="48"/>
      <c r="D21" s="46">
        <v>2000</v>
      </c>
      <c r="E21" s="27">
        <v>2023</v>
      </c>
      <c r="F21" s="27">
        <v>50</v>
      </c>
      <c r="G21" s="34">
        <v>0</v>
      </c>
      <c r="H21" s="39">
        <f t="shared" si="12"/>
        <v>23</v>
      </c>
      <c r="I21" s="40">
        <f t="shared" si="2"/>
        <v>41.4</v>
      </c>
      <c r="J21" s="18">
        <f t="shared" si="13"/>
        <v>0</v>
      </c>
      <c r="K21" s="18">
        <f t="shared" si="14"/>
        <v>0</v>
      </c>
      <c r="L21" s="18">
        <f t="shared" si="15"/>
        <v>0</v>
      </c>
      <c r="M21" s="18">
        <f t="shared" si="16"/>
        <v>0</v>
      </c>
      <c r="N21" s="41">
        <f t="shared" si="6"/>
        <v>0</v>
      </c>
    </row>
    <row r="22" spans="1:14" x14ac:dyDescent="0.3">
      <c r="B22" s="49" t="s">
        <v>18</v>
      </c>
      <c r="C22" s="50">
        <f>SUM(C7:C21)</f>
        <v>4428.8100000000004</v>
      </c>
      <c r="D22" s="32"/>
      <c r="E22" s="32"/>
      <c r="F22" s="32"/>
      <c r="G22" s="33"/>
      <c r="H22" s="42"/>
      <c r="I22" s="42"/>
      <c r="J22" s="19"/>
      <c r="K22" s="19"/>
      <c r="L22" s="44">
        <f>SUM(L7:L21)</f>
        <v>3991407</v>
      </c>
      <c r="M22" s="44">
        <f>SUM(M7:M21)</f>
        <v>6083508</v>
      </c>
      <c r="N22" s="44">
        <f>SUM(N7:N21)</f>
        <v>1739589</v>
      </c>
    </row>
    <row r="23" spans="1:14" x14ac:dyDescent="0.3">
      <c r="B23" s="6"/>
      <c r="C23" s="31"/>
      <c r="D23" s="32"/>
      <c r="E23" s="32"/>
      <c r="F23" s="32"/>
      <c r="G23" s="33"/>
      <c r="H23" s="8"/>
      <c r="I23" s="8"/>
      <c r="J23" s="11"/>
      <c r="K23" s="11"/>
      <c r="L23" s="11"/>
      <c r="M23" s="11"/>
      <c r="N23" s="8"/>
    </row>
    <row r="24" spans="1:14" x14ac:dyDescent="0.3">
      <c r="B24" s="6"/>
      <c r="C24" s="31"/>
      <c r="D24" s="32"/>
      <c r="E24" s="32"/>
      <c r="F24" s="32"/>
      <c r="G24" s="33"/>
      <c r="H24" s="8"/>
      <c r="I24" s="8"/>
      <c r="J24" s="11"/>
      <c r="K24" s="11"/>
      <c r="L24" s="11"/>
      <c r="M24" s="11"/>
      <c r="N24" s="8"/>
    </row>
    <row r="25" spans="1:14" x14ac:dyDescent="0.3">
      <c r="B25" s="6"/>
      <c r="C25" s="31"/>
      <c r="D25" s="32"/>
      <c r="E25" s="32"/>
      <c r="F25" s="32"/>
      <c r="G25" s="33"/>
      <c r="H25" s="42"/>
      <c r="I25" s="42"/>
      <c r="J25" s="19"/>
      <c r="K25" s="19"/>
      <c r="L25" s="11"/>
      <c r="M25" s="11"/>
      <c r="N25" s="8"/>
    </row>
    <row r="26" spans="1:14" ht="33" x14ac:dyDescent="0.3">
      <c r="A26" s="3"/>
      <c r="B26" s="6"/>
      <c r="C26" s="31"/>
      <c r="D26" s="32"/>
      <c r="E26" s="32" t="s">
        <v>67</v>
      </c>
      <c r="F26" s="32"/>
      <c r="G26" s="33">
        <f>G28*10.764</f>
        <v>6996.5999999999995</v>
      </c>
      <c r="H26" s="42"/>
      <c r="I26" s="42"/>
      <c r="J26" s="19"/>
      <c r="K26" s="19"/>
      <c r="L26" s="11"/>
      <c r="M26" s="11"/>
      <c r="N26" s="8"/>
    </row>
    <row r="27" spans="1:14" x14ac:dyDescent="0.3">
      <c r="A27" s="3"/>
      <c r="B27" s="6"/>
      <c r="C27" s="31"/>
      <c r="D27" s="32"/>
      <c r="E27" s="32"/>
      <c r="F27" s="32" t="s">
        <v>69</v>
      </c>
      <c r="G27" s="33" t="s">
        <v>70</v>
      </c>
      <c r="H27" s="42" t="s">
        <v>71</v>
      </c>
      <c r="I27" s="42"/>
      <c r="J27" s="19"/>
      <c r="K27" s="19"/>
      <c r="L27" s="11"/>
      <c r="M27" s="11"/>
      <c r="N27" s="8"/>
    </row>
    <row r="28" spans="1:14" x14ac:dyDescent="0.3">
      <c r="B28" s="6"/>
      <c r="C28" s="7"/>
      <c r="D28" s="42"/>
      <c r="E28" s="42" t="s">
        <v>68</v>
      </c>
      <c r="F28" s="42">
        <v>9042</v>
      </c>
      <c r="G28" s="42">
        <v>650</v>
      </c>
      <c r="H28" s="42">
        <f>G28*F28</f>
        <v>5877300</v>
      </c>
      <c r="I28" s="42"/>
      <c r="J28" s="19"/>
      <c r="K28" s="19"/>
      <c r="L28" s="11"/>
      <c r="M28" s="11"/>
      <c r="N28" s="8"/>
    </row>
    <row r="29" spans="1:14" x14ac:dyDescent="0.3">
      <c r="B29" s="6"/>
      <c r="C29" s="7"/>
      <c r="D29" s="42"/>
      <c r="E29" s="42"/>
      <c r="F29" s="42"/>
      <c r="G29" s="42"/>
      <c r="H29" s="42"/>
      <c r="I29" s="42"/>
      <c r="J29" s="19"/>
      <c r="K29" s="19"/>
      <c r="L29" s="11"/>
      <c r="M29" s="11"/>
      <c r="N29" s="8"/>
    </row>
    <row r="30" spans="1:14" x14ac:dyDescent="0.3">
      <c r="B30" s="6"/>
      <c r="C30" s="7"/>
      <c r="D30" s="42"/>
      <c r="E30" s="42" t="s">
        <v>72</v>
      </c>
      <c r="F30" s="42">
        <v>1928.9</v>
      </c>
      <c r="G30" s="42">
        <v>1230</v>
      </c>
      <c r="H30" s="42">
        <f t="shared" ref="H30:H39" si="17">G30*F30</f>
        <v>2372547</v>
      </c>
      <c r="I30" s="42"/>
      <c r="J30" s="19"/>
      <c r="K30" s="19"/>
      <c r="L30" s="19"/>
      <c r="M30" s="19"/>
      <c r="N30" s="8"/>
    </row>
    <row r="31" spans="1:14" x14ac:dyDescent="0.3">
      <c r="B31" s="72"/>
      <c r="C31" s="72"/>
      <c r="D31" s="42"/>
      <c r="E31" s="42" t="s">
        <v>73</v>
      </c>
      <c r="F31" s="42">
        <v>457.57</v>
      </c>
      <c r="G31" s="42">
        <v>984</v>
      </c>
      <c r="H31" s="42">
        <f t="shared" si="17"/>
        <v>450248.88</v>
      </c>
      <c r="I31" s="42"/>
      <c r="J31" s="19"/>
      <c r="K31" s="19"/>
      <c r="L31" s="19"/>
      <c r="M31" s="19"/>
      <c r="N31" s="8"/>
    </row>
    <row r="32" spans="1:14" x14ac:dyDescent="0.3">
      <c r="A32" s="1"/>
      <c r="B32" s="1"/>
      <c r="D32" s="12"/>
      <c r="E32" s="20" t="s">
        <v>74</v>
      </c>
      <c r="F32" s="66">
        <v>449.18</v>
      </c>
      <c r="G32" s="66">
        <v>900</v>
      </c>
      <c r="H32" s="42">
        <f t="shared" si="17"/>
        <v>404262</v>
      </c>
      <c r="I32" s="20"/>
      <c r="J32" s="20"/>
      <c r="K32" s="20"/>
      <c r="L32" s="28"/>
      <c r="M32" s="28"/>
      <c r="N32" s="28"/>
    </row>
    <row r="33" spans="1:14" x14ac:dyDescent="0.3">
      <c r="A33" s="1"/>
      <c r="B33" s="1"/>
      <c r="D33" s="12"/>
      <c r="E33" s="20" t="s">
        <v>75</v>
      </c>
      <c r="F33" s="66">
        <v>198.05</v>
      </c>
      <c r="G33" s="66">
        <v>900</v>
      </c>
      <c r="H33" s="42">
        <f t="shared" si="17"/>
        <v>178245</v>
      </c>
      <c r="I33" s="20"/>
      <c r="J33" s="20"/>
      <c r="K33" s="20"/>
      <c r="L33" s="28"/>
      <c r="M33" s="28"/>
      <c r="N33" s="28"/>
    </row>
    <row r="34" spans="1:14" x14ac:dyDescent="0.3">
      <c r="A34" s="1"/>
      <c r="B34" s="1"/>
      <c r="D34" s="12"/>
      <c r="E34" s="67" t="s">
        <v>75</v>
      </c>
      <c r="F34" s="68">
        <v>198.05</v>
      </c>
      <c r="G34" s="68">
        <v>1000</v>
      </c>
      <c r="H34" s="69">
        <f t="shared" si="17"/>
        <v>198050</v>
      </c>
      <c r="I34" s="67" t="s">
        <v>91</v>
      </c>
      <c r="J34" s="20"/>
      <c r="K34" s="20"/>
      <c r="L34" s="28"/>
      <c r="M34" s="28"/>
      <c r="N34" s="28"/>
    </row>
    <row r="35" spans="1:14" x14ac:dyDescent="0.3">
      <c r="A35" s="1"/>
      <c r="B35" s="1"/>
      <c r="D35" s="12"/>
      <c r="E35" s="67" t="s">
        <v>76</v>
      </c>
      <c r="F35" s="68">
        <v>359</v>
      </c>
      <c r="G35" s="68">
        <v>500</v>
      </c>
      <c r="H35" s="69">
        <f t="shared" si="17"/>
        <v>179500</v>
      </c>
      <c r="I35" s="67" t="s">
        <v>91</v>
      </c>
      <c r="J35" s="20"/>
      <c r="K35" s="20"/>
      <c r="L35" s="28"/>
      <c r="M35" s="28"/>
      <c r="N35" s="28"/>
    </row>
    <row r="36" spans="1:14" x14ac:dyDescent="0.3">
      <c r="A36" s="1"/>
      <c r="B36" s="1"/>
      <c r="D36" s="12"/>
      <c r="E36" s="20" t="s">
        <v>77</v>
      </c>
      <c r="F36" s="66">
        <v>67.489999999999995</v>
      </c>
      <c r="G36" s="66">
        <v>720</v>
      </c>
      <c r="H36" s="42">
        <f t="shared" si="17"/>
        <v>48592.799999999996</v>
      </c>
      <c r="I36" s="67"/>
      <c r="J36" s="20"/>
      <c r="K36" s="20"/>
      <c r="L36" s="28"/>
      <c r="M36" s="28"/>
      <c r="N36" s="28"/>
    </row>
    <row r="37" spans="1:14" x14ac:dyDescent="0.3">
      <c r="A37" s="1"/>
      <c r="B37" s="1"/>
      <c r="D37" s="12"/>
      <c r="E37" s="67" t="s">
        <v>78</v>
      </c>
      <c r="F37" s="68">
        <v>47.46</v>
      </c>
      <c r="G37" s="68">
        <v>650</v>
      </c>
      <c r="H37" s="69">
        <f t="shared" si="17"/>
        <v>30849</v>
      </c>
      <c r="I37" s="67" t="s">
        <v>91</v>
      </c>
      <c r="J37" s="20"/>
      <c r="K37" s="20"/>
      <c r="L37" s="28"/>
      <c r="M37" s="28"/>
      <c r="N37" s="28"/>
    </row>
    <row r="38" spans="1:14" x14ac:dyDescent="0.3">
      <c r="A38" s="1"/>
      <c r="B38" s="1"/>
      <c r="D38" s="12"/>
      <c r="E38" s="20" t="s">
        <v>79</v>
      </c>
      <c r="F38" s="20">
        <v>816</v>
      </c>
      <c r="G38" s="20">
        <v>350</v>
      </c>
      <c r="H38" s="42">
        <f t="shared" si="17"/>
        <v>285600</v>
      </c>
      <c r="I38" s="20"/>
      <c r="J38" s="20"/>
      <c r="K38" s="20"/>
      <c r="L38" s="28"/>
      <c r="M38" s="28"/>
      <c r="N38" s="28"/>
    </row>
    <row r="39" spans="1:14" x14ac:dyDescent="0.3">
      <c r="A39" s="1"/>
      <c r="B39" s="1"/>
      <c r="D39" s="12"/>
      <c r="E39" s="20" t="s">
        <v>80</v>
      </c>
      <c r="F39" s="20">
        <v>394</v>
      </c>
      <c r="G39" s="20">
        <v>1250</v>
      </c>
      <c r="H39" s="42">
        <f t="shared" si="17"/>
        <v>492500</v>
      </c>
      <c r="I39" s="20"/>
      <c r="J39" s="20"/>
      <c r="K39" s="20"/>
      <c r="L39" s="28"/>
      <c r="M39" s="28"/>
      <c r="N39" s="28"/>
    </row>
    <row r="40" spans="1:14" x14ac:dyDescent="0.3">
      <c r="A40" s="1"/>
      <c r="B40" s="1"/>
      <c r="D40" s="12"/>
      <c r="E40" s="20" t="s">
        <v>81</v>
      </c>
      <c r="F40" s="20"/>
      <c r="G40" s="20"/>
      <c r="H40" s="20">
        <v>800000</v>
      </c>
      <c r="I40" s="20"/>
      <c r="J40" s="20"/>
      <c r="K40" s="20"/>
      <c r="L40" s="28"/>
      <c r="M40" s="28"/>
      <c r="N40" s="28"/>
    </row>
    <row r="41" spans="1:14" x14ac:dyDescent="0.3">
      <c r="A41" s="1"/>
      <c r="B41" s="1"/>
      <c r="D41" s="12"/>
      <c r="E41" s="20"/>
      <c r="F41" s="20"/>
      <c r="G41" s="20"/>
      <c r="H41" s="20">
        <f>SUM(H30:H40)</f>
        <v>5440394.6799999997</v>
      </c>
      <c r="I41" s="70">
        <f>H41+H28</f>
        <v>11317694.68</v>
      </c>
      <c r="J41" s="20"/>
      <c r="K41" s="20"/>
      <c r="L41" s="28"/>
      <c r="M41" s="28"/>
      <c r="N41" s="28"/>
    </row>
    <row r="42" spans="1:14" x14ac:dyDescent="0.3">
      <c r="A42" s="1"/>
      <c r="B42" s="1"/>
      <c r="D42" s="12"/>
      <c r="E42" s="20"/>
      <c r="F42" s="20"/>
      <c r="G42" s="20"/>
      <c r="H42" s="20"/>
      <c r="I42" s="20"/>
      <c r="J42" s="20"/>
      <c r="K42" s="20"/>
      <c r="L42" s="28"/>
      <c r="M42" s="28"/>
      <c r="N42" s="28"/>
    </row>
    <row r="43" spans="1:14" x14ac:dyDescent="0.3">
      <c r="A43" s="1"/>
      <c r="B43" s="1"/>
      <c r="E43" s="21"/>
      <c r="F43" s="30"/>
      <c r="G43" s="28"/>
      <c r="H43" s="28"/>
      <c r="I43" s="21"/>
      <c r="J43" s="28"/>
      <c r="K43" s="21"/>
      <c r="L43" s="28"/>
      <c r="M43" s="28"/>
      <c r="N43" s="28"/>
    </row>
    <row r="44" spans="1:14" x14ac:dyDescent="0.3">
      <c r="A44" s="1"/>
      <c r="B44" s="1"/>
      <c r="E44" s="21"/>
      <c r="F44" s="30"/>
      <c r="G44" s="28"/>
      <c r="H44" s="28"/>
      <c r="I44" s="21"/>
      <c r="J44" s="28"/>
      <c r="K44" s="21"/>
      <c r="L44" s="28"/>
      <c r="M44" s="28"/>
      <c r="N44" s="28"/>
    </row>
    <row r="45" spans="1:14" x14ac:dyDescent="0.3">
      <c r="A45" s="1"/>
      <c r="B45" s="1"/>
      <c r="E45" s="21"/>
      <c r="F45" s="30"/>
      <c r="G45" s="28"/>
      <c r="H45" s="28"/>
      <c r="I45" s="21"/>
      <c r="J45" s="28"/>
      <c r="K45" s="21"/>
      <c r="L45" s="28"/>
      <c r="M45" s="28"/>
      <c r="N45" s="28"/>
    </row>
    <row r="46" spans="1:14" x14ac:dyDescent="0.3">
      <c r="A46" s="1"/>
      <c r="B46" s="1"/>
      <c r="E46" s="21"/>
      <c r="F46" s="30"/>
      <c r="G46" s="28"/>
      <c r="H46" s="28"/>
      <c r="I46" s="21"/>
      <c r="J46" s="28"/>
      <c r="K46" s="21"/>
      <c r="L46" s="28"/>
      <c r="M46" s="28"/>
      <c r="N46" s="28"/>
    </row>
    <row r="47" spans="1:14" x14ac:dyDescent="0.3">
      <c r="A47" s="1"/>
      <c r="B47" s="1"/>
      <c r="E47" s="21"/>
      <c r="F47" s="30"/>
      <c r="G47" s="28"/>
      <c r="H47" s="28"/>
      <c r="I47" s="21"/>
      <c r="J47" s="28"/>
      <c r="K47" s="21"/>
      <c r="L47" s="28"/>
      <c r="M47" s="28"/>
      <c r="N47" s="28"/>
    </row>
    <row r="48" spans="1:14" x14ac:dyDescent="0.3">
      <c r="A48" s="1"/>
      <c r="B48" s="1"/>
      <c r="E48" s="21"/>
      <c r="F48" s="30"/>
      <c r="G48" s="28"/>
      <c r="H48" s="28"/>
      <c r="I48" s="21"/>
      <c r="J48" s="28"/>
      <c r="K48" s="21"/>
      <c r="L48" s="28"/>
      <c r="M48" s="28"/>
      <c r="N48" s="28"/>
    </row>
    <row r="49" spans="1:14" x14ac:dyDescent="0.3">
      <c r="A49" s="1"/>
      <c r="B49" s="1"/>
      <c r="E49" s="21"/>
      <c r="F49" s="30"/>
      <c r="G49" s="28"/>
      <c r="H49" s="28"/>
      <c r="I49" s="21"/>
      <c r="J49" s="28"/>
      <c r="K49" s="21"/>
      <c r="L49" s="28"/>
      <c r="M49" s="28"/>
      <c r="N49" s="28"/>
    </row>
    <row r="50" spans="1:14" x14ac:dyDescent="0.3">
      <c r="A50" s="1"/>
      <c r="B50" s="1"/>
      <c r="E50" s="21"/>
      <c r="F50" s="30"/>
      <c r="G50" s="28"/>
      <c r="H50" s="28"/>
      <c r="I50" s="21"/>
      <c r="J50" s="28"/>
      <c r="K50" s="21"/>
      <c r="L50" s="28"/>
      <c r="M50" s="28"/>
      <c r="N50" s="28"/>
    </row>
    <row r="51" spans="1:14" x14ac:dyDescent="0.3">
      <c r="A51" s="1"/>
      <c r="B51" s="1"/>
      <c r="E51" s="21"/>
      <c r="F51" s="30"/>
      <c r="G51" s="28"/>
      <c r="H51" s="28"/>
      <c r="I51" s="21"/>
      <c r="J51" s="28"/>
      <c r="K51" s="21"/>
      <c r="L51" s="28"/>
      <c r="M51" s="28"/>
      <c r="N51" s="28"/>
    </row>
    <row r="52" spans="1:14" x14ac:dyDescent="0.3">
      <c r="A52" s="1"/>
      <c r="B52" s="1"/>
      <c r="E52" s="21"/>
      <c r="F52" s="30"/>
      <c r="G52" s="28"/>
      <c r="H52" s="28"/>
      <c r="I52" s="21"/>
      <c r="J52" s="28"/>
      <c r="K52" s="21"/>
      <c r="L52" s="28"/>
      <c r="M52" s="28"/>
      <c r="N52" s="28"/>
    </row>
    <row r="53" spans="1:14" x14ac:dyDescent="0.3">
      <c r="A53" s="1"/>
      <c r="B53" s="1"/>
      <c r="E53" s="21"/>
      <c r="F53" s="28"/>
      <c r="G53" s="28"/>
      <c r="H53" s="28"/>
      <c r="I53" s="21"/>
      <c r="J53" s="28"/>
      <c r="K53" s="21"/>
      <c r="L53" s="28"/>
      <c r="M53" s="28"/>
      <c r="N53" s="28"/>
    </row>
    <row r="54" spans="1:14" x14ac:dyDescent="0.3">
      <c r="A54" s="1"/>
      <c r="B54" s="1"/>
      <c r="E54" s="21"/>
      <c r="F54" s="28"/>
      <c r="G54" s="28"/>
      <c r="H54" s="28"/>
      <c r="I54" s="21"/>
      <c r="J54" s="28"/>
      <c r="K54" s="21"/>
      <c r="L54" s="28"/>
      <c r="M54" s="28"/>
      <c r="N54" s="28"/>
    </row>
    <row r="55" spans="1:14" x14ac:dyDescent="0.3">
      <c r="A55" s="1"/>
      <c r="B55" s="1"/>
      <c r="E55" s="21"/>
      <c r="F55" s="28"/>
      <c r="G55" s="28"/>
      <c r="H55" s="28"/>
      <c r="I55" s="21"/>
      <c r="J55" s="28"/>
      <c r="K55" s="21"/>
      <c r="L55" s="28"/>
      <c r="M55" s="28"/>
      <c r="N55" s="28"/>
    </row>
    <row r="56" spans="1:14" x14ac:dyDescent="0.3">
      <c r="A56" s="1"/>
      <c r="B56" s="1"/>
      <c r="E56" s="21"/>
      <c r="F56" s="28"/>
      <c r="G56" s="28"/>
      <c r="H56" s="28"/>
      <c r="I56" s="21"/>
      <c r="J56" s="28"/>
      <c r="K56" s="21"/>
      <c r="L56" s="28"/>
      <c r="M56" s="28"/>
      <c r="N56" s="28"/>
    </row>
    <row r="57" spans="1:14" x14ac:dyDescent="0.3">
      <c r="A57" s="1"/>
      <c r="B57" s="1"/>
      <c r="E57" s="21"/>
      <c r="F57" s="28"/>
      <c r="G57" s="28"/>
      <c r="H57" s="28"/>
      <c r="I57" s="21"/>
      <c r="J57" s="28"/>
      <c r="K57" s="21"/>
      <c r="L57" s="28"/>
      <c r="M57" s="28"/>
      <c r="N57" s="28"/>
    </row>
    <row r="58" spans="1:14" x14ac:dyDescent="0.3">
      <c r="A58" s="1"/>
      <c r="B58" s="1"/>
      <c r="E58" s="21"/>
      <c r="F58" s="28"/>
      <c r="G58" s="28"/>
      <c r="H58" s="28"/>
      <c r="I58" s="21"/>
      <c r="J58" s="28"/>
      <c r="K58" s="21"/>
      <c r="L58" s="28"/>
      <c r="M58" s="28"/>
      <c r="N58" s="28"/>
    </row>
    <row r="59" spans="1:14" x14ac:dyDescent="0.3">
      <c r="A59" s="1"/>
      <c r="B59" s="1"/>
      <c r="E59" s="21"/>
      <c r="F59" s="28"/>
      <c r="G59" s="28"/>
      <c r="H59" s="28"/>
      <c r="I59" s="21"/>
      <c r="J59" s="28"/>
      <c r="K59" s="21"/>
      <c r="L59" s="28"/>
      <c r="M59" s="28"/>
      <c r="N59" s="28"/>
    </row>
    <row r="60" spans="1:14" x14ac:dyDescent="0.3">
      <c r="A60" s="1"/>
      <c r="B60" s="1"/>
      <c r="E60" s="21"/>
      <c r="F60" s="28"/>
      <c r="G60" s="28"/>
      <c r="H60" s="28"/>
      <c r="I60" s="21"/>
      <c r="J60" s="28"/>
      <c r="K60" s="21"/>
      <c r="L60" s="28"/>
      <c r="M60" s="28"/>
      <c r="N60" s="28"/>
    </row>
    <row r="61" spans="1:14" x14ac:dyDescent="0.3">
      <c r="A61" s="1"/>
      <c r="B61" s="1"/>
      <c r="E61" s="21"/>
      <c r="F61" s="28"/>
      <c r="G61" s="28"/>
      <c r="H61" s="28"/>
      <c r="I61" s="21"/>
      <c r="J61" s="28"/>
      <c r="K61" s="21"/>
      <c r="L61" s="28"/>
      <c r="M61" s="28"/>
      <c r="N61" s="28"/>
    </row>
    <row r="62" spans="1:14" x14ac:dyDescent="0.3">
      <c r="A62" s="1"/>
      <c r="B62" s="1"/>
      <c r="E62" s="21"/>
      <c r="F62" s="28"/>
      <c r="G62" s="28"/>
      <c r="H62" s="28"/>
      <c r="I62" s="21"/>
      <c r="J62" s="28"/>
      <c r="K62" s="21"/>
      <c r="L62" s="28"/>
      <c r="M62" s="28"/>
      <c r="N62" s="28"/>
    </row>
    <row r="63" spans="1:14" x14ac:dyDescent="0.3">
      <c r="A63" s="1"/>
      <c r="B63" s="1"/>
      <c r="E63" s="21"/>
      <c r="F63" s="28"/>
      <c r="G63" s="28"/>
      <c r="H63" s="28"/>
      <c r="I63" s="21"/>
      <c r="J63" s="28"/>
      <c r="K63" s="21"/>
      <c r="L63" s="28"/>
      <c r="M63" s="28"/>
      <c r="N63" s="28"/>
    </row>
    <row r="64" spans="1:14" x14ac:dyDescent="0.3">
      <c r="A64" s="1"/>
      <c r="B64" s="1"/>
      <c r="E64" s="21"/>
      <c r="F64" s="28"/>
      <c r="G64" s="28"/>
      <c r="H64" s="28"/>
      <c r="I64" s="21"/>
      <c r="J64" s="28"/>
      <c r="K64" s="21"/>
      <c r="L64" s="28"/>
      <c r="M64" s="28"/>
      <c r="N64" s="28"/>
    </row>
    <row r="65" spans="1:14" x14ac:dyDescent="0.3">
      <c r="A65" s="1"/>
      <c r="B65" s="1"/>
      <c r="E65" s="21"/>
      <c r="F65" s="28"/>
      <c r="G65" s="28"/>
      <c r="H65" s="28"/>
      <c r="I65" s="21"/>
      <c r="J65" s="28"/>
      <c r="K65" s="21"/>
      <c r="L65" s="28"/>
      <c r="M65" s="28"/>
      <c r="N65" s="28"/>
    </row>
    <row r="66" spans="1:14" x14ac:dyDescent="0.3">
      <c r="A66" s="1"/>
      <c r="B66" s="1"/>
      <c r="E66" s="21"/>
      <c r="F66" s="28"/>
      <c r="G66" s="28"/>
      <c r="H66" s="28"/>
      <c r="I66" s="21"/>
      <c r="J66" s="28"/>
      <c r="K66" s="21"/>
      <c r="L66" s="28"/>
      <c r="M66" s="28"/>
      <c r="N66" s="28"/>
    </row>
    <row r="67" spans="1:14" x14ac:dyDescent="0.3">
      <c r="A67" s="1"/>
      <c r="B67" s="1"/>
      <c r="E67" s="21"/>
      <c r="F67" s="28"/>
      <c r="G67" s="28"/>
      <c r="H67" s="28"/>
      <c r="I67" s="21"/>
      <c r="J67" s="28"/>
      <c r="K67" s="21"/>
      <c r="L67" s="28"/>
      <c r="M67" s="28"/>
      <c r="N67" s="28"/>
    </row>
    <row r="68" spans="1:14" x14ac:dyDescent="0.3">
      <c r="A68" s="1"/>
      <c r="B68" s="1"/>
      <c r="E68" s="21"/>
      <c r="F68" s="28"/>
      <c r="G68" s="28"/>
      <c r="H68" s="28"/>
      <c r="I68" s="21"/>
      <c r="J68" s="28"/>
      <c r="K68" s="21"/>
      <c r="L68" s="28"/>
      <c r="M68" s="28"/>
      <c r="N68" s="28"/>
    </row>
    <row r="69" spans="1:14" x14ac:dyDescent="0.3">
      <c r="A69" s="1"/>
      <c r="B69" s="1"/>
      <c r="E69" s="21"/>
      <c r="F69" s="28"/>
      <c r="G69" s="28"/>
      <c r="H69" s="28"/>
      <c r="I69" s="21"/>
      <c r="J69" s="28"/>
      <c r="K69" s="21"/>
      <c r="L69" s="28"/>
      <c r="M69" s="28"/>
      <c r="N69" s="28"/>
    </row>
    <row r="70" spans="1:14" x14ac:dyDescent="0.3">
      <c r="A70" s="1"/>
      <c r="B70" s="1"/>
      <c r="E70" s="21"/>
      <c r="F70" s="28"/>
      <c r="G70" s="28"/>
      <c r="H70" s="28"/>
      <c r="I70" s="21"/>
      <c r="J70" s="28"/>
      <c r="K70" s="21"/>
      <c r="L70" s="28"/>
      <c r="M70" s="28"/>
      <c r="N70" s="28"/>
    </row>
    <row r="71" spans="1:14" x14ac:dyDescent="0.3">
      <c r="A71" s="1"/>
      <c r="B71" s="1"/>
      <c r="E71" s="21"/>
      <c r="F71" s="28"/>
      <c r="G71" s="28"/>
      <c r="H71" s="28"/>
      <c r="I71" s="21"/>
      <c r="J71" s="28"/>
      <c r="K71" s="21"/>
      <c r="L71" s="28"/>
      <c r="M71" s="28"/>
      <c r="N71" s="28"/>
    </row>
    <row r="72" spans="1:14" x14ac:dyDescent="0.3">
      <c r="A72" s="1"/>
      <c r="B72" s="1"/>
      <c r="E72" s="21"/>
      <c r="F72" s="28"/>
      <c r="G72" s="28"/>
      <c r="H72" s="28"/>
      <c r="I72" s="21"/>
      <c r="J72" s="28"/>
      <c r="K72" s="21"/>
      <c r="L72" s="28"/>
      <c r="M72" s="28"/>
      <c r="N72" s="28"/>
    </row>
    <row r="73" spans="1:14" x14ac:dyDescent="0.3">
      <c r="A73" s="1"/>
      <c r="B73" s="1"/>
      <c r="E73" s="21"/>
      <c r="F73" s="28"/>
      <c r="G73" s="28"/>
      <c r="H73" s="28"/>
      <c r="I73" s="21"/>
      <c r="J73" s="28"/>
      <c r="K73" s="21"/>
      <c r="L73" s="28"/>
      <c r="M73" s="28"/>
      <c r="N73" s="28"/>
    </row>
    <row r="74" spans="1:14" x14ac:dyDescent="0.3">
      <c r="A74" s="1"/>
      <c r="B74" s="1"/>
      <c r="E74" s="21"/>
      <c r="F74" s="28"/>
      <c r="G74" s="28"/>
      <c r="H74" s="28"/>
      <c r="I74" s="21"/>
      <c r="J74" s="28"/>
      <c r="K74" s="21"/>
      <c r="L74" s="28"/>
      <c r="M74" s="28"/>
      <c r="N74" s="28"/>
    </row>
    <row r="75" spans="1:14" x14ac:dyDescent="0.3">
      <c r="A75" s="1"/>
      <c r="B75" s="1"/>
      <c r="E75" s="21"/>
      <c r="F75" s="28"/>
      <c r="G75" s="28"/>
      <c r="H75" s="28"/>
      <c r="I75" s="21"/>
      <c r="J75" s="28"/>
      <c r="K75" s="21"/>
      <c r="L75" s="28"/>
      <c r="M75" s="28"/>
      <c r="N75" s="28"/>
    </row>
    <row r="76" spans="1:14" x14ac:dyDescent="0.3">
      <c r="A76" s="1"/>
      <c r="B76" s="1"/>
      <c r="E76" s="21"/>
      <c r="F76" s="28"/>
      <c r="G76" s="28"/>
      <c r="H76" s="28"/>
      <c r="I76" s="21"/>
      <c r="J76" s="28"/>
      <c r="K76" s="21"/>
      <c r="L76" s="28"/>
      <c r="M76" s="28"/>
      <c r="N76" s="28"/>
    </row>
    <row r="77" spans="1:14" x14ac:dyDescent="0.3">
      <c r="A77" s="1"/>
      <c r="B77" s="1"/>
      <c r="E77" s="21"/>
      <c r="F77" s="28"/>
      <c r="G77" s="28"/>
      <c r="H77" s="28"/>
      <c r="I77" s="21"/>
      <c r="J77" s="28"/>
      <c r="K77" s="21"/>
      <c r="L77" s="28"/>
      <c r="M77" s="28"/>
      <c r="N77" s="28"/>
    </row>
    <row r="78" spans="1:14" x14ac:dyDescent="0.3">
      <c r="A78" s="1"/>
      <c r="B78" s="1"/>
      <c r="E78" s="21"/>
      <c r="F78" s="28"/>
      <c r="G78" s="28"/>
      <c r="H78" s="28"/>
      <c r="I78" s="21"/>
      <c r="J78" s="28"/>
      <c r="K78" s="21"/>
      <c r="L78" s="28"/>
      <c r="M78" s="28"/>
      <c r="N78" s="28"/>
    </row>
    <row r="79" spans="1:14" x14ac:dyDescent="0.3">
      <c r="A79" s="1"/>
      <c r="B79" s="1"/>
      <c r="E79" s="21"/>
      <c r="F79" s="28"/>
      <c r="G79" s="28"/>
      <c r="H79" s="28"/>
      <c r="I79" s="21"/>
      <c r="J79" s="28"/>
      <c r="K79" s="21"/>
      <c r="L79" s="28"/>
      <c r="M79" s="28"/>
      <c r="N79" s="28"/>
    </row>
    <row r="80" spans="1:14" x14ac:dyDescent="0.3">
      <c r="A80" s="1"/>
      <c r="B80" s="1"/>
      <c r="E80" s="21"/>
      <c r="F80" s="28"/>
      <c r="G80" s="28"/>
      <c r="H80" s="28"/>
      <c r="I80" s="21"/>
      <c r="J80" s="28"/>
      <c r="K80" s="21"/>
      <c r="L80" s="28"/>
      <c r="M80" s="28"/>
      <c r="N80" s="28"/>
    </row>
    <row r="81" spans="1:14" x14ac:dyDescent="0.3">
      <c r="A81" s="1"/>
      <c r="B81" s="1"/>
      <c r="E81" s="21"/>
      <c r="F81" s="28"/>
      <c r="G81" s="28"/>
      <c r="H81" s="28"/>
      <c r="I81" s="21"/>
      <c r="J81" s="28"/>
      <c r="K81" s="21"/>
      <c r="L81" s="28"/>
      <c r="M81" s="28"/>
      <c r="N81" s="28"/>
    </row>
    <row r="82" spans="1:14" x14ac:dyDescent="0.3">
      <c r="A82" s="1"/>
      <c r="B82" s="1"/>
      <c r="E82" s="21"/>
      <c r="F82" s="28"/>
      <c r="G82" s="28"/>
      <c r="H82" s="28"/>
      <c r="I82" s="21"/>
      <c r="J82" s="28"/>
      <c r="K82" s="21"/>
      <c r="L82" s="28"/>
      <c r="M82" s="28"/>
      <c r="N82" s="28"/>
    </row>
    <row r="83" spans="1:14" x14ac:dyDescent="0.3">
      <c r="A83" s="1"/>
      <c r="B83" s="1"/>
      <c r="E83" s="21"/>
      <c r="F83" s="28"/>
      <c r="G83" s="28"/>
      <c r="H83" s="28"/>
      <c r="I83" s="21"/>
      <c r="J83" s="28"/>
      <c r="K83" s="21"/>
      <c r="L83" s="28"/>
      <c r="M83" s="28"/>
      <c r="N83" s="28"/>
    </row>
    <row r="84" spans="1:14" x14ac:dyDescent="0.3">
      <c r="A84" s="1"/>
      <c r="B84" s="1"/>
      <c r="E84" s="21"/>
      <c r="F84" s="28"/>
      <c r="G84" s="28"/>
      <c r="H84" s="28"/>
      <c r="I84" s="21"/>
      <c r="J84" s="28"/>
      <c r="K84" s="21"/>
      <c r="L84" s="28"/>
      <c r="M84" s="28"/>
      <c r="N84" s="28"/>
    </row>
    <row r="85" spans="1:14" x14ac:dyDescent="0.3">
      <c r="A85" s="1"/>
      <c r="B85" s="1"/>
      <c r="E85" s="21"/>
      <c r="F85" s="28"/>
      <c r="G85" s="28"/>
      <c r="H85" s="28"/>
      <c r="I85" s="21"/>
      <c r="J85" s="28"/>
      <c r="K85" s="21"/>
      <c r="L85" s="28"/>
      <c r="M85" s="28"/>
      <c r="N85" s="28"/>
    </row>
    <row r="86" spans="1:14" x14ac:dyDescent="0.3">
      <c r="A86" s="1"/>
      <c r="B86" s="1"/>
      <c r="E86" s="21"/>
      <c r="F86" s="28"/>
      <c r="G86" s="28"/>
      <c r="H86" s="28"/>
      <c r="I86" s="21"/>
      <c r="J86" s="28"/>
      <c r="K86" s="21"/>
      <c r="L86" s="28"/>
      <c r="M86" s="28"/>
      <c r="N86" s="28"/>
    </row>
    <row r="87" spans="1:14" x14ac:dyDescent="0.3">
      <c r="A87" s="1"/>
      <c r="B87" s="1"/>
      <c r="E87" s="21"/>
      <c r="F87" s="28"/>
      <c r="G87" s="28"/>
      <c r="H87" s="28"/>
      <c r="I87" s="21"/>
      <c r="J87" s="28"/>
      <c r="K87" s="21"/>
      <c r="L87" s="28"/>
      <c r="M87" s="28"/>
      <c r="N87" s="28"/>
    </row>
    <row r="88" spans="1:14" x14ac:dyDescent="0.3">
      <c r="A88" s="1"/>
      <c r="B88" s="1"/>
      <c r="E88" s="21"/>
      <c r="F88" s="28"/>
      <c r="G88" s="28"/>
      <c r="H88" s="28"/>
      <c r="I88" s="21"/>
      <c r="J88" s="28"/>
      <c r="K88" s="21"/>
      <c r="L88" s="28"/>
      <c r="M88" s="28"/>
      <c r="N88" s="28"/>
    </row>
    <row r="89" spans="1:14" x14ac:dyDescent="0.3">
      <c r="A89" s="1"/>
      <c r="B89" s="1"/>
      <c r="E89" s="21"/>
      <c r="F89" s="28"/>
      <c r="G89" s="28"/>
      <c r="H89" s="28"/>
      <c r="I89" s="21"/>
      <c r="J89" s="28"/>
      <c r="K89" s="21"/>
      <c r="L89" s="28"/>
      <c r="M89" s="28"/>
      <c r="N89" s="28"/>
    </row>
    <row r="90" spans="1:14" x14ac:dyDescent="0.3">
      <c r="A90" s="1"/>
      <c r="B90" s="1"/>
      <c r="E90" s="21"/>
      <c r="F90" s="28"/>
      <c r="G90" s="28"/>
      <c r="H90" s="28"/>
      <c r="I90" s="21"/>
      <c r="J90" s="28"/>
      <c r="K90" s="21"/>
      <c r="L90" s="28"/>
      <c r="M90" s="28"/>
      <c r="N90" s="28"/>
    </row>
    <row r="91" spans="1:14" x14ac:dyDescent="0.3">
      <c r="A91" s="1"/>
      <c r="B91" s="1"/>
      <c r="E91" s="21"/>
      <c r="F91" s="28"/>
      <c r="G91" s="28"/>
      <c r="H91" s="28"/>
      <c r="I91" s="21"/>
      <c r="J91" s="28"/>
      <c r="K91" s="21"/>
      <c r="L91" s="28"/>
      <c r="M91" s="28"/>
      <c r="N91" s="28"/>
    </row>
    <row r="92" spans="1:14" x14ac:dyDescent="0.3">
      <c r="A92" s="1"/>
      <c r="B92" s="1"/>
      <c r="E92" s="21"/>
      <c r="F92" s="28"/>
      <c r="G92" s="28"/>
      <c r="H92" s="28"/>
      <c r="I92" s="21"/>
      <c r="J92" s="28"/>
      <c r="K92" s="21"/>
      <c r="L92" s="28"/>
      <c r="M92" s="28"/>
      <c r="N92" s="28"/>
    </row>
    <row r="93" spans="1:14" x14ac:dyDescent="0.3">
      <c r="A93" s="1"/>
      <c r="B93" s="1"/>
      <c r="E93" s="21"/>
      <c r="F93" s="28"/>
      <c r="G93" s="28"/>
      <c r="H93" s="28"/>
      <c r="I93" s="21"/>
      <c r="J93" s="28"/>
      <c r="K93" s="21"/>
      <c r="L93" s="28"/>
      <c r="M93" s="28"/>
      <c r="N93" s="28"/>
    </row>
    <row r="94" spans="1:14" x14ac:dyDescent="0.3">
      <c r="A94" s="1"/>
      <c r="B94" s="1"/>
      <c r="E94" s="21"/>
      <c r="F94" s="28"/>
      <c r="G94" s="28"/>
      <c r="H94" s="28"/>
      <c r="I94" s="21"/>
      <c r="J94" s="28"/>
      <c r="K94" s="21"/>
      <c r="L94" s="28"/>
      <c r="M94" s="28"/>
      <c r="N94" s="28"/>
    </row>
    <row r="95" spans="1:14" x14ac:dyDescent="0.3">
      <c r="A95" s="1"/>
      <c r="B95" s="1"/>
      <c r="E95" s="21"/>
      <c r="F95" s="28"/>
      <c r="G95" s="28"/>
      <c r="H95" s="28"/>
      <c r="I95" s="21"/>
      <c r="J95" s="28"/>
      <c r="K95" s="21"/>
      <c r="L95" s="28"/>
      <c r="M95" s="28"/>
      <c r="N95" s="28"/>
    </row>
    <row r="96" spans="1:14" x14ac:dyDescent="0.3">
      <c r="A96" s="1"/>
      <c r="B96" s="1"/>
      <c r="E96" s="21"/>
      <c r="F96" s="28"/>
      <c r="G96" s="28"/>
      <c r="H96" s="28"/>
      <c r="I96" s="21"/>
      <c r="J96" s="28"/>
      <c r="K96" s="21"/>
      <c r="L96" s="28"/>
      <c r="M96" s="28"/>
      <c r="N96" s="28"/>
    </row>
    <row r="97" spans="1:14" x14ac:dyDescent="0.3">
      <c r="A97" s="1"/>
      <c r="B97" s="1"/>
      <c r="E97" s="21"/>
      <c r="F97" s="28"/>
      <c r="G97" s="28"/>
      <c r="H97" s="28"/>
      <c r="I97" s="21"/>
      <c r="J97" s="28"/>
      <c r="K97" s="21"/>
      <c r="L97" s="28"/>
      <c r="M97" s="28"/>
      <c r="N97" s="28"/>
    </row>
    <row r="98" spans="1:14" x14ac:dyDescent="0.3">
      <c r="A98" s="1"/>
      <c r="B98" s="1"/>
      <c r="E98" s="21"/>
      <c r="F98" s="28"/>
      <c r="G98" s="28"/>
      <c r="H98" s="28"/>
      <c r="I98" s="21"/>
      <c r="J98" s="28"/>
      <c r="K98" s="21"/>
      <c r="L98" s="28"/>
      <c r="M98" s="28"/>
      <c r="N98" s="28"/>
    </row>
    <row r="99" spans="1:14" x14ac:dyDescent="0.3">
      <c r="A99" s="1"/>
      <c r="B99" s="1"/>
      <c r="E99" s="21"/>
      <c r="F99" s="28"/>
      <c r="G99" s="28"/>
      <c r="H99" s="28"/>
      <c r="I99" s="21"/>
      <c r="J99" s="28"/>
      <c r="K99" s="21"/>
      <c r="L99" s="28"/>
      <c r="M99" s="28"/>
      <c r="N99" s="28"/>
    </row>
    <row r="100" spans="1:14" x14ac:dyDescent="0.3">
      <c r="A100" s="1"/>
      <c r="B100" s="1"/>
      <c r="E100" s="21"/>
      <c r="F100" s="28"/>
      <c r="G100" s="28"/>
      <c r="H100" s="28"/>
      <c r="I100" s="21"/>
      <c r="J100" s="28"/>
      <c r="K100" s="21"/>
      <c r="L100" s="28"/>
      <c r="M100" s="28"/>
      <c r="N100" s="28"/>
    </row>
    <row r="101" spans="1:14" x14ac:dyDescent="0.3">
      <c r="A101" s="1"/>
      <c r="B101" s="1"/>
      <c r="E101" s="21"/>
      <c r="F101" s="28"/>
      <c r="G101" s="28"/>
      <c r="H101" s="28"/>
      <c r="I101" s="21"/>
      <c r="J101" s="28"/>
      <c r="K101" s="21"/>
      <c r="L101" s="28"/>
      <c r="M101" s="28"/>
      <c r="N101" s="28"/>
    </row>
    <row r="102" spans="1:14" x14ac:dyDescent="0.3">
      <c r="A102" s="1"/>
      <c r="B102" s="1"/>
      <c r="E102" s="21"/>
      <c r="F102" s="28"/>
      <c r="G102" s="28"/>
      <c r="H102" s="28"/>
      <c r="I102" s="21"/>
      <c r="J102" s="28"/>
      <c r="K102" s="21"/>
      <c r="L102" s="28"/>
      <c r="M102" s="28"/>
      <c r="N102" s="28"/>
    </row>
    <row r="103" spans="1:14" x14ac:dyDescent="0.3">
      <c r="A103" s="1"/>
      <c r="B103" s="1"/>
      <c r="E103" s="21"/>
      <c r="F103" s="28"/>
      <c r="G103" s="28"/>
      <c r="H103" s="28"/>
      <c r="I103" s="21"/>
      <c r="J103" s="28"/>
      <c r="K103" s="21"/>
      <c r="L103" s="28"/>
      <c r="M103" s="28"/>
      <c r="N103" s="28"/>
    </row>
    <row r="104" spans="1:14" x14ac:dyDescent="0.3">
      <c r="A104" s="1"/>
      <c r="B104" s="1"/>
      <c r="E104" s="21"/>
      <c r="F104" s="28"/>
      <c r="G104" s="28"/>
      <c r="H104" s="28"/>
      <c r="I104" s="21"/>
      <c r="J104" s="28"/>
      <c r="K104" s="21"/>
      <c r="L104" s="28"/>
      <c r="M104" s="28"/>
      <c r="N104" s="28"/>
    </row>
    <row r="105" spans="1:14" x14ac:dyDescent="0.3">
      <c r="A105" s="1"/>
      <c r="B105" s="1"/>
      <c r="E105" s="21"/>
      <c r="F105" s="28"/>
      <c r="G105" s="28"/>
      <c r="H105" s="28"/>
      <c r="I105" s="21"/>
      <c r="J105" s="28"/>
      <c r="K105" s="21"/>
      <c r="L105" s="28"/>
      <c r="M105" s="28"/>
      <c r="N105" s="28"/>
    </row>
    <row r="106" spans="1:14" x14ac:dyDescent="0.3">
      <c r="A106" s="1"/>
      <c r="B106" s="1"/>
      <c r="E106" s="21"/>
      <c r="F106" s="28"/>
      <c r="G106" s="28"/>
      <c r="H106" s="28"/>
      <c r="I106" s="21"/>
      <c r="J106" s="28"/>
      <c r="K106" s="21"/>
      <c r="L106" s="28"/>
      <c r="M106" s="28"/>
      <c r="N106" s="28"/>
    </row>
    <row r="107" spans="1:14" x14ac:dyDescent="0.3">
      <c r="A107" s="1"/>
      <c r="B107" s="1"/>
      <c r="E107" s="21"/>
      <c r="F107" s="28"/>
      <c r="G107" s="28"/>
      <c r="H107" s="28"/>
      <c r="I107" s="21"/>
      <c r="J107" s="28"/>
      <c r="K107" s="21"/>
      <c r="L107" s="28"/>
      <c r="M107" s="28"/>
      <c r="N107" s="28"/>
    </row>
    <row r="108" spans="1:14" x14ac:dyDescent="0.3">
      <c r="A108" s="1"/>
      <c r="B108" s="1"/>
      <c r="E108" s="21"/>
      <c r="F108" s="28"/>
      <c r="G108" s="28"/>
      <c r="H108" s="28"/>
      <c r="I108" s="21"/>
      <c r="J108" s="28"/>
      <c r="K108" s="21"/>
      <c r="L108" s="28"/>
      <c r="M108" s="28"/>
      <c r="N108" s="28"/>
    </row>
    <row r="109" spans="1:14" x14ac:dyDescent="0.3">
      <c r="A109" s="1"/>
      <c r="B109" s="1"/>
      <c r="E109" s="21"/>
      <c r="F109" s="28"/>
      <c r="G109" s="28"/>
      <c r="H109" s="28"/>
      <c r="I109" s="21"/>
      <c r="J109" s="28"/>
      <c r="K109" s="21"/>
      <c r="L109" s="28"/>
      <c r="M109" s="28"/>
      <c r="N109" s="28"/>
    </row>
    <row r="110" spans="1:14" x14ac:dyDescent="0.3">
      <c r="A110" s="1"/>
      <c r="B110" s="1"/>
      <c r="E110" s="21"/>
      <c r="F110" s="28"/>
      <c r="G110" s="28"/>
      <c r="H110" s="28"/>
      <c r="I110" s="21"/>
      <c r="J110" s="28"/>
      <c r="K110" s="21"/>
      <c r="L110" s="28"/>
      <c r="M110" s="28"/>
      <c r="N110" s="28"/>
    </row>
    <row r="111" spans="1:14" x14ac:dyDescent="0.3">
      <c r="A111" s="1"/>
      <c r="B111" s="1"/>
      <c r="E111" s="21"/>
      <c r="F111" s="28"/>
      <c r="G111" s="28"/>
      <c r="H111" s="28"/>
      <c r="I111" s="21"/>
      <c r="J111" s="28"/>
      <c r="K111" s="21"/>
      <c r="L111" s="28"/>
      <c r="M111" s="28"/>
      <c r="N111" s="28"/>
    </row>
    <row r="112" spans="1:14" x14ac:dyDescent="0.3">
      <c r="A112" s="1"/>
      <c r="B112" s="1"/>
      <c r="E112" s="21"/>
      <c r="F112" s="28"/>
      <c r="G112" s="28"/>
      <c r="H112" s="28"/>
      <c r="I112" s="21"/>
      <c r="J112" s="28"/>
      <c r="K112" s="21"/>
      <c r="L112" s="28"/>
      <c r="M112" s="28"/>
      <c r="N112" s="28"/>
    </row>
    <row r="113" spans="1:14" x14ac:dyDescent="0.3">
      <c r="A113" s="1"/>
      <c r="B113" s="1"/>
      <c r="E113" s="21"/>
      <c r="F113" s="28"/>
      <c r="G113" s="28"/>
      <c r="H113" s="28"/>
      <c r="I113" s="21"/>
      <c r="J113" s="28"/>
      <c r="K113" s="21"/>
      <c r="L113" s="28"/>
      <c r="M113" s="28"/>
      <c r="N113" s="28"/>
    </row>
    <row r="114" spans="1:14" x14ac:dyDescent="0.3">
      <c r="A114" s="1"/>
      <c r="B114" s="1"/>
      <c r="E114" s="21"/>
      <c r="F114" s="28"/>
      <c r="G114" s="28"/>
      <c r="H114" s="28"/>
      <c r="I114" s="21"/>
      <c r="J114" s="28"/>
      <c r="K114" s="21"/>
      <c r="L114" s="28"/>
      <c r="M114" s="28"/>
      <c r="N114" s="28"/>
    </row>
    <row r="115" spans="1:14" x14ac:dyDescent="0.3">
      <c r="A115" s="1"/>
      <c r="B115" s="1"/>
      <c r="E115" s="21"/>
      <c r="F115" s="28"/>
      <c r="G115" s="28"/>
      <c r="H115" s="28"/>
      <c r="I115" s="21"/>
      <c r="J115" s="28"/>
      <c r="K115" s="21"/>
      <c r="L115" s="28"/>
      <c r="M115" s="28"/>
      <c r="N115" s="28"/>
    </row>
    <row r="116" spans="1:14" x14ac:dyDescent="0.3">
      <c r="A116" s="1"/>
      <c r="B116" s="1"/>
      <c r="E116" s="21"/>
      <c r="F116" s="28"/>
      <c r="G116" s="28"/>
      <c r="H116" s="28"/>
      <c r="I116" s="21"/>
      <c r="J116" s="28"/>
      <c r="K116" s="21"/>
      <c r="L116" s="28"/>
      <c r="M116" s="28"/>
      <c r="N116" s="28"/>
    </row>
    <row r="117" spans="1:14" x14ac:dyDescent="0.3">
      <c r="A117" s="1"/>
      <c r="B117" s="1"/>
      <c r="E117" s="21"/>
      <c r="F117" s="28"/>
      <c r="G117" s="28"/>
      <c r="H117" s="28"/>
      <c r="I117" s="21"/>
      <c r="J117" s="28"/>
      <c r="K117" s="21"/>
      <c r="L117" s="28"/>
      <c r="M117" s="28"/>
      <c r="N117" s="28"/>
    </row>
    <row r="118" spans="1:14" x14ac:dyDescent="0.3">
      <c r="A118" s="1"/>
      <c r="B118" s="1"/>
      <c r="E118" s="21"/>
      <c r="F118" s="28"/>
      <c r="G118" s="28"/>
      <c r="H118" s="28"/>
      <c r="I118" s="21"/>
      <c r="J118" s="28"/>
      <c r="K118" s="21"/>
      <c r="L118" s="28"/>
      <c r="M118" s="28"/>
      <c r="N118" s="28"/>
    </row>
    <row r="119" spans="1:14" x14ac:dyDescent="0.3">
      <c r="A119" s="1"/>
      <c r="B119" s="1"/>
      <c r="E119" s="21"/>
      <c r="F119" s="28"/>
      <c r="G119" s="28"/>
      <c r="H119" s="28"/>
      <c r="I119" s="21"/>
      <c r="J119" s="28"/>
      <c r="K119" s="21"/>
      <c r="L119" s="28"/>
      <c r="M119" s="28"/>
      <c r="N119" s="28"/>
    </row>
    <row r="120" spans="1:14" x14ac:dyDescent="0.3">
      <c r="A120" s="1"/>
      <c r="B120" s="1"/>
      <c r="E120" s="21"/>
      <c r="F120" s="28"/>
      <c r="G120" s="28"/>
      <c r="H120" s="28"/>
      <c r="I120" s="21"/>
      <c r="J120" s="28"/>
      <c r="K120" s="21"/>
      <c r="L120" s="28"/>
      <c r="M120" s="28"/>
      <c r="N120" s="28"/>
    </row>
    <row r="121" spans="1:14" x14ac:dyDescent="0.3">
      <c r="A121" s="1"/>
      <c r="B121" s="1"/>
      <c r="E121" s="21"/>
      <c r="F121" s="28"/>
      <c r="G121" s="28"/>
      <c r="H121" s="28"/>
      <c r="I121" s="21"/>
      <c r="J121" s="28"/>
      <c r="K121" s="21"/>
      <c r="L121" s="28"/>
      <c r="M121" s="28"/>
      <c r="N121" s="28"/>
    </row>
    <row r="122" spans="1:14" x14ac:dyDescent="0.3">
      <c r="A122" s="1"/>
      <c r="B122" s="1"/>
      <c r="E122" s="21"/>
      <c r="F122" s="28"/>
      <c r="G122" s="28"/>
      <c r="H122" s="28"/>
      <c r="I122" s="21"/>
      <c r="J122" s="28"/>
      <c r="K122" s="21"/>
      <c r="L122" s="28"/>
      <c r="M122" s="28"/>
      <c r="N122" s="28"/>
    </row>
    <row r="123" spans="1:14" x14ac:dyDescent="0.3">
      <c r="A123" s="1"/>
      <c r="B123" s="1"/>
      <c r="E123" s="21"/>
      <c r="F123" s="28"/>
      <c r="G123" s="28"/>
      <c r="H123" s="28"/>
      <c r="I123" s="21"/>
      <c r="J123" s="28"/>
      <c r="K123" s="21"/>
      <c r="L123" s="28"/>
      <c r="M123" s="28"/>
      <c r="N123" s="28"/>
    </row>
    <row r="124" spans="1:14" x14ac:dyDescent="0.3">
      <c r="A124" s="1"/>
      <c r="B124" s="1"/>
      <c r="E124" s="21"/>
      <c r="F124" s="28"/>
      <c r="G124" s="28"/>
      <c r="H124" s="28"/>
      <c r="I124" s="21"/>
      <c r="J124" s="28"/>
      <c r="K124" s="21"/>
      <c r="L124" s="28"/>
      <c r="M124" s="28"/>
      <c r="N124" s="28"/>
    </row>
    <row r="125" spans="1:14" x14ac:dyDescent="0.3">
      <c r="A125" s="1"/>
      <c r="B125" s="1"/>
      <c r="E125" s="21"/>
      <c r="F125" s="28"/>
      <c r="G125" s="28"/>
      <c r="H125" s="28"/>
      <c r="I125" s="21"/>
      <c r="J125" s="28"/>
      <c r="K125" s="21"/>
      <c r="L125" s="28"/>
      <c r="M125" s="28"/>
      <c r="N125" s="28"/>
    </row>
    <row r="126" spans="1:14" x14ac:dyDescent="0.3">
      <c r="A126" s="1"/>
      <c r="B126" s="1"/>
      <c r="E126" s="21"/>
      <c r="F126" s="28"/>
      <c r="G126" s="28"/>
      <c r="H126" s="28"/>
      <c r="I126" s="21"/>
      <c r="J126" s="28"/>
      <c r="K126" s="21"/>
      <c r="L126" s="28"/>
      <c r="M126" s="28"/>
      <c r="N126" s="28"/>
    </row>
    <row r="127" spans="1:14" x14ac:dyDescent="0.3">
      <c r="A127" s="1"/>
      <c r="B127" s="1"/>
      <c r="E127" s="21"/>
      <c r="F127" s="28"/>
      <c r="G127" s="28"/>
      <c r="H127" s="28"/>
      <c r="I127" s="21"/>
      <c r="J127" s="28"/>
      <c r="K127" s="21"/>
      <c r="L127" s="28"/>
      <c r="M127" s="28"/>
      <c r="N127" s="28"/>
    </row>
    <row r="128" spans="1:14" x14ac:dyDescent="0.3">
      <c r="A128" s="1"/>
      <c r="B128" s="1"/>
      <c r="E128" s="21"/>
      <c r="F128" s="28"/>
      <c r="G128" s="28"/>
      <c r="H128" s="28"/>
      <c r="I128" s="21"/>
      <c r="J128" s="28"/>
      <c r="K128" s="21"/>
      <c r="L128" s="28"/>
      <c r="M128" s="28"/>
      <c r="N128" s="28"/>
    </row>
    <row r="129" spans="1:14" x14ac:dyDescent="0.3">
      <c r="A129" s="1"/>
      <c r="B129" s="1"/>
      <c r="E129" s="21"/>
      <c r="F129" s="28"/>
      <c r="G129" s="28"/>
      <c r="H129" s="28"/>
      <c r="I129" s="21"/>
      <c r="J129" s="28"/>
      <c r="K129" s="21"/>
      <c r="L129" s="28"/>
      <c r="M129" s="28"/>
      <c r="N129" s="28"/>
    </row>
    <row r="130" spans="1:14" x14ac:dyDescent="0.3">
      <c r="A130" s="1"/>
      <c r="B130" s="1"/>
      <c r="E130" s="21"/>
      <c r="F130" s="28"/>
      <c r="G130" s="28"/>
      <c r="H130" s="28"/>
      <c r="I130" s="21"/>
      <c r="J130" s="28"/>
      <c r="K130" s="21"/>
      <c r="L130" s="28"/>
      <c r="M130" s="28"/>
      <c r="N130" s="28"/>
    </row>
    <row r="131" spans="1:14" x14ac:dyDescent="0.3">
      <c r="A131" s="1"/>
      <c r="B131" s="1"/>
      <c r="E131" s="21"/>
      <c r="F131" s="28"/>
      <c r="G131" s="28"/>
      <c r="H131" s="28"/>
      <c r="I131" s="21"/>
      <c r="J131" s="28"/>
      <c r="K131" s="21"/>
      <c r="L131" s="28"/>
      <c r="M131" s="28"/>
      <c r="N131" s="28"/>
    </row>
    <row r="132" spans="1:14" x14ac:dyDescent="0.3">
      <c r="A132" s="1"/>
      <c r="B132" s="1"/>
      <c r="E132" s="21"/>
      <c r="F132" s="28"/>
      <c r="G132" s="28"/>
      <c r="H132" s="28"/>
      <c r="I132" s="21"/>
      <c r="J132" s="28"/>
      <c r="K132" s="21"/>
      <c r="L132" s="28"/>
      <c r="M132" s="28"/>
      <c r="N132" s="28"/>
    </row>
    <row r="133" spans="1:14" x14ac:dyDescent="0.3">
      <c r="A133" s="1"/>
      <c r="B133" s="1"/>
      <c r="E133" s="21"/>
      <c r="F133" s="28"/>
      <c r="G133" s="28"/>
      <c r="H133" s="28"/>
      <c r="I133" s="21"/>
      <c r="J133" s="28"/>
      <c r="K133" s="21"/>
      <c r="L133" s="28"/>
      <c r="M133" s="28"/>
      <c r="N133" s="28"/>
    </row>
    <row r="134" spans="1:14" x14ac:dyDescent="0.3">
      <c r="A134" s="1"/>
      <c r="B134" s="1"/>
      <c r="E134" s="21"/>
      <c r="F134" s="28"/>
      <c r="G134" s="28"/>
      <c r="H134" s="28"/>
      <c r="I134" s="21"/>
      <c r="J134" s="28"/>
      <c r="K134" s="21"/>
      <c r="L134" s="28"/>
      <c r="M134" s="28"/>
      <c r="N134" s="28"/>
    </row>
    <row r="135" spans="1:14" x14ac:dyDescent="0.3">
      <c r="A135" s="1"/>
      <c r="B135" s="1"/>
      <c r="E135" s="21"/>
      <c r="F135" s="28"/>
      <c r="G135" s="28"/>
      <c r="H135" s="28"/>
      <c r="I135" s="21"/>
      <c r="J135" s="28"/>
      <c r="K135" s="21"/>
      <c r="L135" s="28"/>
      <c r="M135" s="28"/>
      <c r="N135" s="28"/>
    </row>
    <row r="136" spans="1:14" x14ac:dyDescent="0.3">
      <c r="A136" s="1"/>
      <c r="B136" s="1"/>
      <c r="E136" s="21"/>
      <c r="F136" s="28"/>
      <c r="G136" s="28"/>
      <c r="H136" s="28"/>
      <c r="I136" s="21"/>
      <c r="J136" s="28"/>
      <c r="K136" s="21"/>
      <c r="L136" s="28"/>
      <c r="M136" s="28"/>
      <c r="N136" s="28"/>
    </row>
    <row r="137" spans="1:14" x14ac:dyDescent="0.3">
      <c r="A137" s="1"/>
      <c r="B137" s="1"/>
      <c r="E137" s="21"/>
      <c r="F137" s="28"/>
      <c r="G137" s="28"/>
      <c r="H137" s="28"/>
      <c r="I137" s="21"/>
      <c r="J137" s="28"/>
      <c r="K137" s="21"/>
      <c r="L137" s="28"/>
      <c r="M137" s="28"/>
      <c r="N137" s="28"/>
    </row>
    <row r="138" spans="1:14" x14ac:dyDescent="0.3">
      <c r="A138" s="1"/>
      <c r="B138" s="1"/>
      <c r="E138" s="21"/>
      <c r="F138" s="28"/>
      <c r="G138" s="28"/>
      <c r="H138" s="28"/>
      <c r="I138" s="21"/>
      <c r="J138" s="28"/>
      <c r="K138" s="21"/>
      <c r="L138" s="28"/>
      <c r="M138" s="28"/>
      <c r="N138" s="28"/>
    </row>
    <row r="139" spans="1:14" x14ac:dyDescent="0.3">
      <c r="A139" s="1"/>
      <c r="B139" s="1"/>
      <c r="E139" s="21"/>
      <c r="F139" s="28"/>
      <c r="G139" s="28"/>
      <c r="H139" s="28"/>
      <c r="I139" s="21"/>
      <c r="J139" s="28"/>
      <c r="K139" s="21"/>
      <c r="L139" s="28"/>
      <c r="M139" s="28"/>
      <c r="N139" s="28"/>
    </row>
    <row r="140" spans="1:14" x14ac:dyDescent="0.3">
      <c r="A140" s="1"/>
      <c r="B140" s="1"/>
      <c r="E140" s="21"/>
      <c r="F140" s="28"/>
      <c r="G140" s="28"/>
      <c r="H140" s="28"/>
      <c r="I140" s="21"/>
      <c r="J140" s="28"/>
      <c r="K140" s="21"/>
      <c r="L140" s="28"/>
      <c r="M140" s="28"/>
      <c r="N140" s="28"/>
    </row>
    <row r="141" spans="1:14" x14ac:dyDescent="0.3">
      <c r="A141" s="1"/>
      <c r="B141" s="1"/>
      <c r="E141" s="21"/>
      <c r="F141" s="28"/>
      <c r="G141" s="28"/>
      <c r="H141" s="28"/>
      <c r="I141" s="21"/>
      <c r="J141" s="28"/>
      <c r="K141" s="21"/>
      <c r="L141" s="28"/>
      <c r="M141" s="28"/>
      <c r="N141" s="28"/>
    </row>
    <row r="142" spans="1:14" x14ac:dyDescent="0.3">
      <c r="A142" s="1"/>
      <c r="B142" s="1"/>
      <c r="E142" s="21"/>
      <c r="F142" s="28"/>
      <c r="G142" s="28"/>
      <c r="H142" s="28"/>
      <c r="I142" s="21"/>
      <c r="J142" s="28"/>
      <c r="K142" s="21"/>
      <c r="L142" s="28"/>
      <c r="M142" s="28"/>
      <c r="N142" s="28"/>
    </row>
    <row r="143" spans="1:14" x14ac:dyDescent="0.3">
      <c r="A143" s="1"/>
      <c r="B143" s="1"/>
      <c r="E143" s="21"/>
      <c r="F143" s="28"/>
      <c r="G143" s="28"/>
      <c r="H143" s="28"/>
      <c r="I143" s="21"/>
      <c r="J143" s="28"/>
      <c r="K143" s="21"/>
      <c r="L143" s="28"/>
      <c r="M143" s="28"/>
      <c r="N143" s="28"/>
    </row>
  </sheetData>
  <mergeCells count="1">
    <mergeCell ref="B31:C3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8"/>
  <sheetViews>
    <sheetView workbookViewId="0">
      <selection activeCell="F14" sqref="F13:F14"/>
    </sheetView>
  </sheetViews>
  <sheetFormatPr defaultRowHeight="15" x14ac:dyDescent="0.25"/>
  <cols>
    <col min="1" max="1" width="9.140625" style="60"/>
    <col min="2" max="2" width="44.5703125" customWidth="1"/>
    <col min="3" max="3" width="14.140625" customWidth="1"/>
  </cols>
  <sheetData>
    <row r="1" spans="1:3" ht="21" x14ac:dyDescent="0.35">
      <c r="B1" s="59" t="s">
        <v>61</v>
      </c>
    </row>
    <row r="2" spans="1:3" x14ac:dyDescent="0.25">
      <c r="A2" s="51" t="s">
        <v>20</v>
      </c>
      <c r="B2" s="51" t="s">
        <v>21</v>
      </c>
      <c r="C2" s="51" t="s">
        <v>22</v>
      </c>
    </row>
    <row r="3" spans="1:3" x14ac:dyDescent="0.25">
      <c r="A3" s="52">
        <v>1</v>
      </c>
      <c r="B3" s="53" t="s">
        <v>23</v>
      </c>
      <c r="C3" s="62">
        <v>240000</v>
      </c>
    </row>
    <row r="4" spans="1:3" x14ac:dyDescent="0.25">
      <c r="A4" s="52" t="s">
        <v>24</v>
      </c>
      <c r="B4" s="54" t="s">
        <v>25</v>
      </c>
      <c r="C4" s="54"/>
    </row>
    <row r="5" spans="1:3" x14ac:dyDescent="0.25">
      <c r="A5" s="52" t="s">
        <v>26</v>
      </c>
      <c r="B5" s="54" t="s">
        <v>27</v>
      </c>
      <c r="C5" s="54"/>
    </row>
    <row r="6" spans="1:3" x14ac:dyDescent="0.25">
      <c r="A6" s="52" t="s">
        <v>28</v>
      </c>
      <c r="B6" s="54" t="s">
        <v>29</v>
      </c>
      <c r="C6" s="54"/>
    </row>
    <row r="7" spans="1:3" x14ac:dyDescent="0.25">
      <c r="A7" s="52" t="s">
        <v>19</v>
      </c>
      <c r="B7" s="54" t="s">
        <v>30</v>
      </c>
      <c r="C7" s="54"/>
    </row>
    <row r="8" spans="1:3" x14ac:dyDescent="0.25">
      <c r="A8" s="52">
        <v>2</v>
      </c>
      <c r="B8" s="53" t="s">
        <v>31</v>
      </c>
      <c r="C8" s="62">
        <v>1000000</v>
      </c>
    </row>
    <row r="9" spans="1:3" x14ac:dyDescent="0.25">
      <c r="A9" s="52" t="s">
        <v>24</v>
      </c>
      <c r="B9" s="54" t="s">
        <v>32</v>
      </c>
      <c r="C9" s="54"/>
    </row>
    <row r="10" spans="1:3" x14ac:dyDescent="0.25">
      <c r="A10" s="52" t="s">
        <v>26</v>
      </c>
      <c r="B10" s="54" t="s">
        <v>33</v>
      </c>
      <c r="C10" s="54"/>
    </row>
    <row r="11" spans="1:3" x14ac:dyDescent="0.25">
      <c r="A11" s="52" t="s">
        <v>28</v>
      </c>
      <c r="B11" s="54" t="s">
        <v>34</v>
      </c>
      <c r="C11" s="54"/>
    </row>
    <row r="12" spans="1:3" x14ac:dyDescent="0.25">
      <c r="A12" s="52" t="s">
        <v>19</v>
      </c>
      <c r="B12" s="54" t="s">
        <v>35</v>
      </c>
      <c r="C12" s="54"/>
    </row>
    <row r="13" spans="1:3" x14ac:dyDescent="0.25">
      <c r="A13" s="52" t="s">
        <v>36</v>
      </c>
      <c r="B13" s="54" t="s">
        <v>37</v>
      </c>
      <c r="C13" s="54"/>
    </row>
    <row r="14" spans="1:3" x14ac:dyDescent="0.25">
      <c r="A14" s="52">
        <v>3</v>
      </c>
      <c r="B14" s="53" t="s">
        <v>38</v>
      </c>
      <c r="C14" s="62">
        <v>500000</v>
      </c>
    </row>
    <row r="15" spans="1:3" x14ac:dyDescent="0.25">
      <c r="A15" s="52" t="s">
        <v>24</v>
      </c>
      <c r="B15" s="54" t="s">
        <v>39</v>
      </c>
      <c r="C15" s="54"/>
    </row>
    <row r="16" spans="1:3" x14ac:dyDescent="0.25">
      <c r="A16" s="52" t="s">
        <v>26</v>
      </c>
      <c r="B16" s="54" t="s">
        <v>40</v>
      </c>
      <c r="C16" s="54"/>
    </row>
    <row r="17" spans="1:3" x14ac:dyDescent="0.25">
      <c r="A17" s="52" t="s">
        <v>28</v>
      </c>
      <c r="B17" s="54" t="s">
        <v>41</v>
      </c>
      <c r="C17" s="54"/>
    </row>
    <row r="18" spans="1:3" x14ac:dyDescent="0.25">
      <c r="A18" s="52" t="s">
        <v>19</v>
      </c>
      <c r="B18" s="54" t="s">
        <v>42</v>
      </c>
      <c r="C18" s="54"/>
    </row>
    <row r="19" spans="1:3" x14ac:dyDescent="0.25">
      <c r="A19" s="52" t="s">
        <v>36</v>
      </c>
      <c r="B19" s="54" t="s">
        <v>43</v>
      </c>
      <c r="C19" s="54"/>
    </row>
    <row r="20" spans="1:3" x14ac:dyDescent="0.25">
      <c r="A20" s="52">
        <v>4</v>
      </c>
      <c r="B20" s="53" t="s">
        <v>44</v>
      </c>
      <c r="C20" s="62">
        <v>480000</v>
      </c>
    </row>
    <row r="21" spans="1:3" x14ac:dyDescent="0.25">
      <c r="A21" s="52" t="s">
        <v>24</v>
      </c>
      <c r="B21" s="54" t="s">
        <v>37</v>
      </c>
      <c r="C21" s="54"/>
    </row>
    <row r="22" spans="1:3" x14ac:dyDescent="0.25">
      <c r="A22" s="52" t="s">
        <v>26</v>
      </c>
      <c r="B22" s="54" t="s">
        <v>45</v>
      </c>
      <c r="C22" s="54"/>
    </row>
    <row r="23" spans="1:3" x14ac:dyDescent="0.25">
      <c r="A23" s="52" t="s">
        <v>28</v>
      </c>
      <c r="B23" s="54" t="s">
        <v>35</v>
      </c>
      <c r="C23" s="54"/>
    </row>
    <row r="24" spans="1:3" x14ac:dyDescent="0.25">
      <c r="A24" s="52">
        <v>5</v>
      </c>
      <c r="B24" s="53" t="s">
        <v>46</v>
      </c>
      <c r="C24" s="62">
        <v>180000</v>
      </c>
    </row>
    <row r="25" spans="1:3" x14ac:dyDescent="0.25">
      <c r="A25" s="52">
        <v>6</v>
      </c>
      <c r="B25" s="53" t="s">
        <v>47</v>
      </c>
      <c r="C25" s="62">
        <v>480000</v>
      </c>
    </row>
    <row r="26" spans="1:3" x14ac:dyDescent="0.25">
      <c r="A26" s="52">
        <v>7</v>
      </c>
      <c r="B26" s="53" t="s">
        <v>48</v>
      </c>
      <c r="C26" s="62">
        <v>50000</v>
      </c>
    </row>
    <row r="27" spans="1:3" x14ac:dyDescent="0.25">
      <c r="A27" s="52">
        <v>8</v>
      </c>
      <c r="B27" s="53" t="s">
        <v>49</v>
      </c>
      <c r="C27" s="62">
        <v>600000</v>
      </c>
    </row>
    <row r="28" spans="1:3" x14ac:dyDescent="0.25">
      <c r="A28" s="52"/>
      <c r="B28" s="55" t="s">
        <v>18</v>
      </c>
      <c r="C28" s="63">
        <f>SUM(C3:C27)</f>
        <v>3530000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28"/>
  <sheetViews>
    <sheetView workbookViewId="0">
      <selection activeCell="B1" sqref="B1"/>
    </sheetView>
  </sheetViews>
  <sheetFormatPr defaultRowHeight="15" x14ac:dyDescent="0.25"/>
  <cols>
    <col min="2" max="2" width="44.5703125" customWidth="1"/>
    <col min="3" max="3" width="10.42578125" customWidth="1"/>
  </cols>
  <sheetData>
    <row r="1" spans="1:3" ht="21" x14ac:dyDescent="0.35">
      <c r="B1" s="58" t="s">
        <v>60</v>
      </c>
    </row>
    <row r="2" spans="1:3" x14ac:dyDescent="0.25">
      <c r="A2" s="51" t="s">
        <v>20</v>
      </c>
      <c r="B2" s="51" t="s">
        <v>21</v>
      </c>
      <c r="C2" s="51" t="s">
        <v>22</v>
      </c>
    </row>
    <row r="3" spans="1:3" x14ac:dyDescent="0.25">
      <c r="A3" s="52">
        <v>1</v>
      </c>
      <c r="B3" s="56" t="s">
        <v>55</v>
      </c>
      <c r="C3" s="54"/>
    </row>
    <row r="4" spans="1:3" x14ac:dyDescent="0.25">
      <c r="A4" s="52">
        <v>2</v>
      </c>
      <c r="B4" s="57" t="s">
        <v>50</v>
      </c>
      <c r="C4" s="54"/>
    </row>
    <row r="5" spans="1:3" x14ac:dyDescent="0.25">
      <c r="A5" s="54">
        <v>3</v>
      </c>
      <c r="B5" s="54" t="s">
        <v>51</v>
      </c>
      <c r="C5" s="54"/>
    </row>
    <row r="6" spans="1:3" x14ac:dyDescent="0.25">
      <c r="A6" s="54">
        <v>4</v>
      </c>
      <c r="B6" s="54" t="s">
        <v>52</v>
      </c>
      <c r="C6" s="54"/>
    </row>
    <row r="7" spans="1:3" x14ac:dyDescent="0.25">
      <c r="A7" s="54">
        <v>5</v>
      </c>
      <c r="B7" s="54" t="s">
        <v>53</v>
      </c>
      <c r="C7" s="54"/>
    </row>
    <row r="8" spans="1:3" x14ac:dyDescent="0.25">
      <c r="A8" s="54">
        <v>6</v>
      </c>
      <c r="B8" s="56" t="s">
        <v>54</v>
      </c>
      <c r="C8" s="54"/>
    </row>
    <row r="9" spans="1:3" x14ac:dyDescent="0.25">
      <c r="A9" s="54">
        <v>7</v>
      </c>
      <c r="B9" s="54" t="s">
        <v>56</v>
      </c>
      <c r="C9" s="54"/>
    </row>
    <row r="10" spans="1:3" x14ac:dyDescent="0.25">
      <c r="A10" s="54">
        <v>8</v>
      </c>
      <c r="B10" s="57" t="s">
        <v>57</v>
      </c>
      <c r="C10" s="54"/>
    </row>
    <row r="11" spans="1:3" x14ac:dyDescent="0.25">
      <c r="A11" s="54">
        <v>9</v>
      </c>
      <c r="B11" s="54" t="s">
        <v>58</v>
      </c>
      <c r="C11" s="54"/>
    </row>
    <row r="12" spans="1:3" x14ac:dyDescent="0.25">
      <c r="A12" s="54">
        <v>10</v>
      </c>
      <c r="B12" s="54" t="s">
        <v>59</v>
      </c>
      <c r="C12" s="54"/>
    </row>
    <row r="13" spans="1:3" x14ac:dyDescent="0.25">
      <c r="A13" s="54"/>
      <c r="B13" s="54"/>
      <c r="C13" s="54"/>
    </row>
    <row r="14" spans="1:3" x14ac:dyDescent="0.25">
      <c r="A14" s="54"/>
      <c r="B14" s="54"/>
      <c r="C14" s="54"/>
    </row>
    <row r="15" spans="1:3" x14ac:dyDescent="0.25">
      <c r="A15" s="54"/>
      <c r="B15" s="54"/>
      <c r="C15" s="54"/>
    </row>
    <row r="16" spans="1:3" x14ac:dyDescent="0.25">
      <c r="A16" s="54"/>
      <c r="B16" s="54"/>
      <c r="C16" s="54"/>
    </row>
    <row r="17" spans="1:3" x14ac:dyDescent="0.25">
      <c r="A17" s="54"/>
      <c r="B17" s="54"/>
      <c r="C17" s="54"/>
    </row>
    <row r="18" spans="1:3" x14ac:dyDescent="0.25">
      <c r="A18" s="54"/>
      <c r="B18" s="54"/>
      <c r="C18" s="54"/>
    </row>
    <row r="19" spans="1:3" x14ac:dyDescent="0.25">
      <c r="A19" s="54"/>
      <c r="B19" s="54"/>
      <c r="C19" s="54"/>
    </row>
    <row r="20" spans="1:3" x14ac:dyDescent="0.25">
      <c r="A20" s="54"/>
      <c r="B20" s="54"/>
      <c r="C20" s="54"/>
    </row>
    <row r="21" spans="1:3" x14ac:dyDescent="0.25">
      <c r="A21" s="54"/>
      <c r="B21" s="54"/>
      <c r="C21" s="54"/>
    </row>
    <row r="22" spans="1:3" x14ac:dyDescent="0.25">
      <c r="A22" s="54"/>
      <c r="B22" s="54"/>
      <c r="C22" s="54"/>
    </row>
    <row r="23" spans="1:3" x14ac:dyDescent="0.25">
      <c r="A23" s="54"/>
      <c r="B23" s="54"/>
      <c r="C23" s="54"/>
    </row>
    <row r="24" spans="1:3" x14ac:dyDescent="0.25">
      <c r="A24" s="54"/>
      <c r="B24" s="54"/>
      <c r="C24" s="54"/>
    </row>
    <row r="25" spans="1:3" x14ac:dyDescent="0.25">
      <c r="A25" s="54"/>
      <c r="B25" s="54"/>
      <c r="C25" s="54"/>
    </row>
    <row r="26" spans="1:3" x14ac:dyDescent="0.25">
      <c r="A26" s="54"/>
      <c r="B26" s="54"/>
      <c r="C26" s="54"/>
    </row>
    <row r="27" spans="1:3" x14ac:dyDescent="0.25">
      <c r="A27" s="54"/>
      <c r="B27" s="54"/>
      <c r="C27" s="54"/>
    </row>
    <row r="28" spans="1:3" x14ac:dyDescent="0.25">
      <c r="A28" s="54"/>
      <c r="B28" s="55"/>
      <c r="C28" s="5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8"/>
  <sheetViews>
    <sheetView workbookViewId="0">
      <selection activeCell="A8" sqref="A8"/>
    </sheetView>
  </sheetViews>
  <sheetFormatPr defaultRowHeight="15" x14ac:dyDescent="0.25"/>
  <cols>
    <col min="2" max="2" width="30.5703125" customWidth="1"/>
    <col min="3" max="3" width="14.42578125" customWidth="1"/>
  </cols>
  <sheetData>
    <row r="1" spans="1:3" x14ac:dyDescent="0.25">
      <c r="A1" s="61" t="s">
        <v>62</v>
      </c>
    </row>
    <row r="3" spans="1:3" x14ac:dyDescent="0.25">
      <c r="A3" s="55" t="s">
        <v>20</v>
      </c>
      <c r="B3" s="55" t="s">
        <v>21</v>
      </c>
      <c r="C3" s="55" t="s">
        <v>22</v>
      </c>
    </row>
    <row r="4" spans="1:3" x14ac:dyDescent="0.25">
      <c r="A4" s="52">
        <v>1</v>
      </c>
      <c r="B4" s="54" t="s">
        <v>63</v>
      </c>
      <c r="C4" s="54"/>
    </row>
    <row r="5" spans="1:3" x14ac:dyDescent="0.25">
      <c r="A5" s="52">
        <v>2</v>
      </c>
      <c r="B5" s="54" t="s">
        <v>64</v>
      </c>
      <c r="C5" s="54"/>
    </row>
    <row r="6" spans="1:3" x14ac:dyDescent="0.25">
      <c r="A6" s="52">
        <v>3</v>
      </c>
      <c r="B6" s="54" t="s">
        <v>65</v>
      </c>
      <c r="C6" s="54"/>
    </row>
    <row r="7" spans="1:3" x14ac:dyDescent="0.25">
      <c r="A7" s="52">
        <v>4</v>
      </c>
      <c r="B7" s="54" t="s">
        <v>66</v>
      </c>
      <c r="C7" s="54"/>
    </row>
    <row r="8" spans="1:3" x14ac:dyDescent="0.25">
      <c r="A8" s="52"/>
      <c r="B8" s="54"/>
      <c r="C8" s="5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 1</vt:lpstr>
      <vt:lpstr>P&amp;M - Kambare</vt:lpstr>
      <vt:lpstr>P&amp;M - Kothari</vt:lpstr>
      <vt:lpstr>PM - Kothari - Metal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DESK-118</cp:lastModifiedBy>
  <dcterms:created xsi:type="dcterms:W3CDTF">2014-10-16T12:20:47Z</dcterms:created>
  <dcterms:modified xsi:type="dcterms:W3CDTF">2023-12-14T10:09:19Z</dcterms:modified>
</cp:coreProperties>
</file>