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antaram Ganpat Gaikgad\"/>
    </mc:Choice>
  </mc:AlternateContent>
  <xr:revisionPtr revIDLastSave="0" documentId="13_ncr:1_{9E40FE7E-F21B-46FD-A1CC-A0B790F828A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P9" i="4" l="1"/>
  <c r="P8" i="4"/>
  <c r="G22" i="4"/>
  <c r="H20" i="4"/>
  <c r="Q12" i="4" l="1"/>
  <c r="P12" i="4"/>
  <c r="P11" i="4"/>
  <c r="Q11" i="4" s="1"/>
  <c r="Q10" i="4"/>
  <c r="P10" i="4"/>
  <c r="Q9" i="4"/>
  <c r="Q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<sst xmlns="http://schemas.openxmlformats.org/spreadsheetml/2006/main" count="32" uniqueCount="25">
  <si>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</si>
  <si>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</si>
  <si>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</si>
  <si>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</si>
  <si>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</si>
  <si>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</si>
  <si>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</si>
  <si>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</si>
  <si>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</si>
  <si>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</si>
  <si>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</si>
  <si>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</si>
  <si>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</si>
  <si>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102, 1st Floor, Building No. C - 6, "Vedant Phase ", Opp. Kores Towers, Vartak Nagar, Pokhran Road No. 1, Village - Panchpakhadi, Thane (West)</t>
  </si>
  <si>
    <t>ca</t>
  </si>
  <si>
    <t>agreemetn  - 2009  - 17 lakhs</t>
  </si>
  <si>
    <t>oc - 2006</t>
  </si>
  <si>
    <t>r</t>
  </si>
  <si>
    <t>rate</t>
  </si>
  <si>
    <t>fmv</t>
  </si>
  <si>
    <t>vedant complex</t>
  </si>
  <si>
    <t>vartak nagar</t>
  </si>
  <si>
    <t>02.02.23</t>
  </si>
  <si>
    <t>24.02.23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</si>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</sst>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163905</xdr:colOff>
      <xdr:row>48</xdr:row>
      <xdr:rowOff>163160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80C394-2EF3-4BEC-A7E3-90745CC21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84705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411674</xdr:colOff>
      <xdr:row>45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2BE7B5-75F6-428C-8536-CEB98306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042074" cy="7430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77997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330178-21EA-432F-B656-BB3519570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79597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354176</xdr:colOff>
      <xdr:row>44</xdr:row>
      <xdr:rowOff>105886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56FB8C-9561-4ABA-AE47-601B8678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46176" cy="7964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430387</xdr:colOff>
      <xdr:row>51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9FC26-A744-4AF3-8E62-5FBF4DDB5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622387" cy="83926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78423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7EADA-09BD-497C-B522-FCBC69BD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28023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8F7C61-1B99-46CE-B4B5-D0504D43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AEF2E6-3E8E-455D-8DF3-19A2991F0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Y7" sqref="Y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250</v>
      </c>
      <c r="C2" s="4">
        <f>B2*1.2</f>
        <v>300</v>
      </c>
      <c r="D2" s="4">
        <f t="shared" ref="D2:D13" si="2">C2*1.2</f>
        <v>360</v>
      </c>
      <c r="E2" s="5">
        <f t="shared" ref="E2:E13" si="3">R2</f>
        <v>4500000</v>
      </c>
      <c r="F2" s="15">
        <f t="shared" ref="F2:F13" si="4">ROUND((E2/B2),0)</f>
        <v>18000</v>
      </c>
      <c r="G2" s="10">
        <f t="shared" ref="G2:G13" si="5">ROUND((E2/C2),0)</f>
        <v>15000</v>
      </c>
      <c r="H2" s="10">
        <f t="shared" ref="H2:H13" si="6">ROUND((E2/D2),0)</f>
        <v>12500</v>
      </c>
      <c r="I2" s="4" t="e">
        <f>#REF!</f>
        <v>#REF!</v>
      </c>
      <c r="J2" s="4" t="str">
        <f t="shared" ref="J2:J13" si="7">S2</f>
        <v>vedant complex</v>
      </c>
      <c r="O2">
        <v>0</v>
      </c>
      <c r="P2">
        <f t="shared" ref="P2:P12" si="8">O2/1.2</f>
        <v>0</v>
      </c>
      <c r="Q2">
        <v>250</v>
      </c>
      <c r="R2" s="2">
        <v>4500000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5">
        <f t="shared" si="3"/>
        <v>5000000</v>
      </c>
      <c r="F3" s="10">
        <f t="shared" si="4"/>
        <v>22222</v>
      </c>
      <c r="G3" s="10">
        <f t="shared" si="5"/>
        <v>18519</v>
      </c>
      <c r="H3" s="10">
        <f t="shared" si="6"/>
        <v>15432</v>
      </c>
      <c r="I3" s="4" t="e">
        <f>#REF!</f>
        <v>#REF!</v>
      </c>
      <c r="J3" s="4" t="str">
        <f t="shared" si="7"/>
        <v>vartak nagar</v>
      </c>
      <c r="O3">
        <v>0</v>
      </c>
      <c r="P3">
        <f t="shared" si="8"/>
        <v>0</v>
      </c>
      <c r="Q3">
        <v>225</v>
      </c>
      <c r="R3" s="2">
        <v>5000000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420</v>
      </c>
      <c r="C4" s="4">
        <f t="shared" si="9"/>
        <v>504</v>
      </c>
      <c r="D4" s="4">
        <f t="shared" si="2"/>
        <v>604.79999999999995</v>
      </c>
      <c r="E4" s="5">
        <f t="shared" si="3"/>
        <v>8700000</v>
      </c>
      <c r="F4" s="10">
        <f t="shared" si="4"/>
        <v>20714</v>
      </c>
      <c r="G4" s="10">
        <f t="shared" si="5"/>
        <v>17262</v>
      </c>
      <c r="H4" s="10">
        <f t="shared" si="6"/>
        <v>14385</v>
      </c>
      <c r="I4" s="4" t="e">
        <f>#REF!</f>
        <v>#REF!</v>
      </c>
      <c r="J4" s="4" t="str">
        <f t="shared" si="7"/>
        <v>vedant complex</v>
      </c>
      <c r="O4">
        <v>0</v>
      </c>
      <c r="P4">
        <f t="shared" si="8"/>
        <v>0</v>
      </c>
      <c r="Q4">
        <v>420</v>
      </c>
      <c r="R4" s="2">
        <v>8700000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420</v>
      </c>
      <c r="C5" s="4">
        <f t="shared" si="9"/>
        <v>504</v>
      </c>
      <c r="D5" s="4">
        <f t="shared" si="2"/>
        <v>604.79999999999995</v>
      </c>
      <c r="E5" s="5">
        <f t="shared" si="3"/>
        <v>8370000</v>
      </c>
      <c r="F5" s="15">
        <f t="shared" si="4"/>
        <v>19929</v>
      </c>
      <c r="G5" s="10">
        <f t="shared" si="5"/>
        <v>16607</v>
      </c>
      <c r="H5" s="10">
        <f t="shared" si="6"/>
        <v>13839</v>
      </c>
      <c r="I5" s="4" t="e">
        <f>#REF!</f>
        <v>#REF!</v>
      </c>
      <c r="J5" s="4" t="str">
        <f t="shared" si="7"/>
        <v>vedant complex</v>
      </c>
      <c r="O5">
        <v>0</v>
      </c>
      <c r="P5">
        <f t="shared" si="8"/>
        <v>0</v>
      </c>
      <c r="Q5">
        <v>420</v>
      </c>
      <c r="R5" s="2">
        <v>8370000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475</v>
      </c>
      <c r="C6" s="4">
        <f t="shared" si="9"/>
        <v>570</v>
      </c>
      <c r="D6" s="4">
        <f t="shared" si="2"/>
        <v>684</v>
      </c>
      <c r="E6" s="5">
        <f t="shared" si="3"/>
        <v>8700000</v>
      </c>
      <c r="F6" s="15">
        <f t="shared" si="4"/>
        <v>18316</v>
      </c>
      <c r="G6" s="10">
        <f t="shared" si="5"/>
        <v>15263</v>
      </c>
      <c r="H6" s="10">
        <f t="shared" si="6"/>
        <v>12719</v>
      </c>
      <c r="I6" s="4" t="e">
        <f>#REF!</f>
        <v>#REF!</v>
      </c>
      <c r="J6" s="4" t="str">
        <f t="shared" si="7"/>
        <v>vedant complex</v>
      </c>
      <c r="O6">
        <v>0</v>
      </c>
      <c r="P6">
        <f t="shared" si="8"/>
        <v>0</v>
      </c>
      <c r="Q6">
        <v>475</v>
      </c>
      <c r="R6" s="2">
        <v>8700000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262.5</v>
      </c>
      <c r="C7" s="4">
        <f t="shared" si="9"/>
        <v>315</v>
      </c>
      <c r="D7" s="4">
        <f t="shared" si="2"/>
        <v>378</v>
      </c>
      <c r="E7" s="5">
        <f t="shared" si="3"/>
        <v>6000000</v>
      </c>
      <c r="F7" s="10">
        <f t="shared" si="4"/>
        <v>22857</v>
      </c>
      <c r="G7" s="10">
        <f t="shared" si="5"/>
        <v>19048</v>
      </c>
      <c r="H7" s="10">
        <f t="shared" si="6"/>
        <v>15873</v>
      </c>
      <c r="I7" s="4" t="e">
        <f>#REF!</f>
        <v>#REF!</v>
      </c>
      <c r="J7" s="4" t="str">
        <f t="shared" si="7"/>
        <v>vartak nagar</v>
      </c>
      <c r="O7">
        <v>0</v>
      </c>
      <c r="P7">
        <v>315</v>
      </c>
      <c r="Q7">
        <f t="shared" ref="Q7:Q12" si="10">P7/1.2</f>
        <v>262.5</v>
      </c>
      <c r="R7" s="2">
        <v>6000000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249.72480000000002</v>
      </c>
      <c r="C8" s="4">
        <f t="shared" si="9"/>
        <v>299.66976</v>
      </c>
      <c r="D8" s="4">
        <f t="shared" si="2"/>
        <v>359.60371199999997</v>
      </c>
      <c r="E8" s="5">
        <f t="shared" si="3"/>
        <v>4035000</v>
      </c>
      <c r="F8" s="10">
        <f t="shared" si="4"/>
        <v>16158</v>
      </c>
      <c r="G8" s="10">
        <f t="shared" si="5"/>
        <v>13465</v>
      </c>
      <c r="H8" s="10">
        <f t="shared" si="6"/>
        <v>11221</v>
      </c>
      <c r="I8" s="4" t="e">
        <f>#REF!</f>
        <v>#REF!</v>
      </c>
      <c r="J8" s="4" t="str">
        <f t="shared" si="7"/>
        <v>02.02.23</v>
      </c>
      <c r="O8">
        <v>0</v>
      </c>
      <c r="P8">
        <f>27.84*10.764</f>
        <v>299.66976</v>
      </c>
      <c r="Q8">
        <f t="shared" si="10"/>
        <v>249.72480000000002</v>
      </c>
      <c r="R8" s="2">
        <v>4035000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251.60850000000002</v>
      </c>
      <c r="C9" s="4">
        <f t="shared" si="9"/>
        <v>301.93020000000001</v>
      </c>
      <c r="D9" s="4">
        <f t="shared" si="2"/>
        <v>362.31623999999999</v>
      </c>
      <c r="E9" s="5">
        <f t="shared" si="3"/>
        <v>4060000</v>
      </c>
      <c r="F9" s="10">
        <f t="shared" si="4"/>
        <v>16136</v>
      </c>
      <c r="G9" s="10">
        <f t="shared" si="5"/>
        <v>13447</v>
      </c>
      <c r="H9" s="10">
        <f t="shared" si="6"/>
        <v>11206</v>
      </c>
      <c r="I9" s="4" t="e">
        <f>#REF!</f>
        <v>#REF!</v>
      </c>
      <c r="J9" s="4" t="str">
        <f t="shared" si="7"/>
        <v>24.02.23</v>
      </c>
      <c r="O9">
        <v>0</v>
      </c>
      <c r="P9">
        <f>28.05*10.764</f>
        <v>301.93020000000001</v>
      </c>
      <c r="Q9">
        <f t="shared" si="10"/>
        <v>251.60850000000002</v>
      </c>
      <c r="R9" s="2">
        <v>4060000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5:24" x14ac:dyDescent="0.25">
      <c r="F18" s="7" t="s">
        <v>13</v>
      </c>
    </row>
    <row r="20" spans="5:24" x14ac:dyDescent="0.25">
      <c r="F20" s="7" t="s">
        <v>14</v>
      </c>
      <c r="G20">
        <v>288</v>
      </c>
      <c r="H20">
        <f>26.72*10.764</f>
        <v>287.61407999999994</v>
      </c>
    </row>
    <row r="21" spans="5:24" x14ac:dyDescent="0.25">
      <c r="E21" t="s">
        <v>17</v>
      </c>
      <c r="F21" s="7" t="s">
        <v>18</v>
      </c>
      <c r="G21">
        <v>18500</v>
      </c>
      <c r="I21">
        <f>G20*1.2</f>
        <v>345.59999999999997</v>
      </c>
      <c r="J21" t="s">
        <v>24</v>
      </c>
    </row>
    <row r="22" spans="5:24" x14ac:dyDescent="0.25">
      <c r="F22" s="7" t="s">
        <v>19</v>
      </c>
      <c r="G22" s="6">
        <f>G21*G20</f>
        <v>5328000</v>
      </c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F25" s="7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F26" s="7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2023-11-25T05:22:20Z</dcterms:modified>
</cp:coreProperties>
</file>