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Churchgate\Kaushik Mehta\"/>
    </mc:Choice>
  </mc:AlternateContent>
  <xr:revisionPtr revIDLastSave="0" documentId="13_ncr:1_{71FB5B71-8792-4431-8863-92A079345B67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" i="23" l="1"/>
  <c r="E21" i="23"/>
  <c r="E19" i="23"/>
  <c r="D19" i="23"/>
  <c r="D21" i="23" s="1"/>
  <c r="G31" i="4"/>
  <c r="Q4" i="4"/>
  <c r="B4" i="4" s="1"/>
  <c r="C4" i="4" s="1"/>
  <c r="D4" i="4" s="1"/>
  <c r="Q6" i="4"/>
  <c r="Q8" i="4"/>
  <c r="B8" i="4" s="1"/>
  <c r="C8" i="4" s="1"/>
  <c r="D8" i="4" s="1"/>
  <c r="P8" i="4"/>
  <c r="P7" i="4"/>
  <c r="Q7" i="4" s="1"/>
  <c r="B7" i="4" s="1"/>
  <c r="C7" i="4" s="1"/>
  <c r="D7" i="4" s="1"/>
  <c r="P6" i="4"/>
  <c r="P4" i="4"/>
  <c r="Q3" i="4"/>
  <c r="B2" i="4"/>
  <c r="C2" i="4" s="1"/>
  <c r="D38" i="4"/>
  <c r="D37" i="4"/>
  <c r="D36" i="4"/>
  <c r="D34" i="4"/>
  <c r="C5" i="25"/>
  <c r="C4" i="25"/>
  <c r="C3" i="25"/>
  <c r="P2" i="4"/>
  <c r="P3" i="4"/>
  <c r="B3" i="4" s="1"/>
  <c r="C3" i="4" s="1"/>
  <c r="D3" i="4" s="1"/>
  <c r="P5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D20" i="23" l="1"/>
  <c r="H12" i="4"/>
  <c r="G11" i="4"/>
  <c r="B6" i="4"/>
  <c r="C6" i="4" s="1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<sst xmlns="http://schemas.openxmlformats.org/spreadsheetml/2006/main" count="145" uniqueCount="100">
  <si>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</si>
  <si>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</si>
  <si>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</si>
  <si>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</si>
  <si>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</si>
  <si>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</si>
  <si>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</si>
  <si>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</si>
  <si>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</si>
  <si>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</si>
  <si>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</si>
  <si>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</si>
  <si>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</si>
  <si>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</si>
  <si>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</si>
  <si>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</si>
  <si>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</si>
  <si>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</si>
  <si>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</si>
  <si>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</si>
  <si>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</si>
  <si>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</si>
  <si>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</si>
  <si>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</si>
  <si>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</si>
  <si>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</si>
  <si>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</si>
  <si>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</si>
  <si>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</si>
  <si>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</si>
  <si>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</si>
  <si>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</si>
  <si>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</si>
  <si>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</si>
  <si>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</si>
  <si>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</si>
  <si>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</si>
  <si>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</si>
  <si>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</si>
  <si>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</si>
  <si>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</si>
  <si>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</si>
  <si>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</si>
  <si>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</si>
  <si>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</si>
  <si>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</si>
  <si>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</si>
  <si>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</si>
  <si>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</si>
  <si>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</si>
  <si>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</si>
  <si>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</si>
  <si>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</si>
  <si>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</si>
  <si>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</si>
  <si>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</si>
  <si>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</si>
  <si>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</si>
  <si>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</si>
  <si>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</si>
  <si>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</si>
  <si>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</si>
  <si>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</si>
  <si>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</si>
  <si>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</si>
  <si>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</si>
  <si>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</si>
  <si>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</si>
  <si>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</si>
  <si>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</si>
  <si>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</si>
  <si>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</si>
  <si>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</si>
  <si>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</si>
  <si>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</si>
  <si>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</si>
  <si>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</si>
  <si>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</si>
  <si>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</si>
  <si>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</si>
  <si>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</si>
  <si>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</si>
  <si>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</si>
  <si>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</si>
  <si>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PREV VAL - 13.03.2020</t>
  </si>
  <si>
    <t>SBUA</t>
  </si>
  <si>
    <t>RATE</t>
  </si>
  <si>
    <t>CAR PARK</t>
  </si>
  <si>
    <t>17.02.2020</t>
  </si>
  <si>
    <t>ACA</t>
  </si>
  <si>
    <t>IGR-28.07.23</t>
  </si>
  <si>
    <t>IGR-03.04.23</t>
  </si>
  <si>
    <t>IGR-24.08.23</t>
  </si>
  <si>
    <t>IGR-26.09.23</t>
  </si>
  <si>
    <t>IGR-17.01.23</t>
  </si>
  <si>
    <t>IGR-18.09.23</t>
  </si>
  <si>
    <t>IGR-23.02.23</t>
  </si>
  <si>
    <t>IGR-16.09.23</t>
  </si>
  <si>
    <t>Car Park</t>
  </si>
  <si>
    <t>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</si>
</sst>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02E9EC-0679-0FB4-508D-A198CABBE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49DA12-7355-80DD-7272-A6120DE3D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63085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DF32C-E335-559A-D8D2-06950E233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48D03-7A77-7490-DC82-9EB06A76A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56232A-4082-DB7E-72A6-03C40C40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627C21-7B41-CE1F-D97D-A5B309A07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A1F807-588C-0D65-8A11-C1250949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BE8B4D-2069-402E-79EC-B0F88F319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EE98E8-9256-DF82-F2C5-C824F90A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251569-9F9B-F4DD-5051-13900BA6E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D319B2-A4A9-2F09-5E33-7C768CFD2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25" sqref="G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2023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V23" sqref="V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E3899-8F61-4E2E-AC8C-BA27356EF97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F34" sqref="F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28000</v>
      </c>
      <c r="D3" s="24" t="s">
        <v>76</v>
      </c>
      <c r="E3" s="6" t="s">
        <v>89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25000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25000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28000</v>
      </c>
      <c r="D16" s="24">
        <v>1200000</v>
      </c>
      <c r="F16" s="19"/>
    </row>
    <row r="17" spans="1:6" x14ac:dyDescent="0.25">
      <c r="B17" s="25"/>
      <c r="C17" s="26" t="s">
        <v>99</v>
      </c>
      <c r="D17" s="26" t="s">
        <v>98</v>
      </c>
      <c r="F17" s="19"/>
    </row>
    <row r="18" spans="1:6" x14ac:dyDescent="0.25">
      <c r="A18" s="75" t="str">
        <f>E3</f>
        <v>ACA</v>
      </c>
      <c r="B18" s="7"/>
      <c r="C18" s="31">
        <v>1028</v>
      </c>
      <c r="D18" s="26">
        <v>2</v>
      </c>
      <c r="F18" s="19"/>
    </row>
    <row r="19" spans="1:6" x14ac:dyDescent="0.25">
      <c r="A19" s="16" t="s">
        <v>74</v>
      </c>
      <c r="B19" s="6"/>
      <c r="C19" s="32">
        <f>C18*C16</f>
        <v>28784000</v>
      </c>
      <c r="D19" s="32">
        <f>D18*D16</f>
        <v>2400000</v>
      </c>
      <c r="E19" s="69">
        <f>C19+D19</f>
        <v>31184000</v>
      </c>
      <c r="F19" s="33"/>
    </row>
    <row r="20" spans="1:6" x14ac:dyDescent="0.25">
      <c r="A20" s="16" t="s">
        <v>24</v>
      </c>
      <c r="C20" s="34">
        <f>C19*90%</f>
        <v>25905600</v>
      </c>
      <c r="D20" s="34">
        <f>D19*90%</f>
        <v>2160000</v>
      </c>
      <c r="E20" s="69">
        <f t="shared" ref="E20:E21" si="0">C20+D20</f>
        <v>28065600</v>
      </c>
      <c r="F20" s="19"/>
    </row>
    <row r="21" spans="1:6" x14ac:dyDescent="0.25">
      <c r="A21" s="16" t="s">
        <v>25</v>
      </c>
      <c r="C21" s="34">
        <f>C19*80%</f>
        <v>23027200</v>
      </c>
      <c r="D21" s="34">
        <f>D19*80%</f>
        <v>1920000</v>
      </c>
      <c r="E21" s="69">
        <f t="shared" si="0"/>
        <v>24947200</v>
      </c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3084000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59966.666666666664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961</v>
      </c>
      <c r="C2" s="4">
        <f t="shared" ref="C2:C16" si="1">B2*1.2</f>
        <v>1153.2</v>
      </c>
      <c r="D2" s="4">
        <f t="shared" ref="D2:D16" si="2">C2*1.2</f>
        <v>1383.84</v>
      </c>
      <c r="E2" s="5">
        <f t="shared" ref="E2:E16" si="3">R2</f>
        <v>23100000</v>
      </c>
      <c r="F2" s="4">
        <f t="shared" ref="F2:F15" si="4">ROUND((E2/B2),0)</f>
        <v>24037</v>
      </c>
      <c r="G2" s="4">
        <f t="shared" ref="G2:G15" si="5">ROUND((E2/C2),0)</f>
        <v>20031</v>
      </c>
      <c r="H2" s="4">
        <f t="shared" ref="H2:H15" si="6">ROUND((E2/D2),0)</f>
        <v>16693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961</v>
      </c>
      <c r="R2" s="2">
        <v>23100000</v>
      </c>
      <c r="S2" s="2" t="s">
        <v>90</v>
      </c>
    </row>
    <row r="3" spans="1:19" x14ac:dyDescent="0.25">
      <c r="A3" s="4">
        <v>2</v>
      </c>
      <c r="B3" s="4">
        <f t="shared" si="0"/>
        <v>1028.39256</v>
      </c>
      <c r="C3" s="4">
        <f t="shared" si="1"/>
        <v>1234.071072</v>
      </c>
      <c r="D3" s="4">
        <f t="shared" si="2"/>
        <v>1480.8852863999998</v>
      </c>
      <c r="E3" s="5">
        <f t="shared" si="3"/>
        <v>23844250</v>
      </c>
      <c r="F3" s="4">
        <f t="shared" si="4"/>
        <v>23186</v>
      </c>
      <c r="G3" s="4">
        <f t="shared" si="5"/>
        <v>19322</v>
      </c>
      <c r="H3" s="4">
        <f t="shared" si="6"/>
        <v>16101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95.54*10.764</f>
        <v>1028.39256</v>
      </c>
      <c r="R3" s="2">
        <v>23844250</v>
      </c>
      <c r="S3" s="2" t="s">
        <v>91</v>
      </c>
    </row>
    <row r="4" spans="1:19" x14ac:dyDescent="0.25">
      <c r="A4" s="4">
        <v>3</v>
      </c>
      <c r="B4" s="4">
        <f t="shared" si="0"/>
        <v>1184.3987999999999</v>
      </c>
      <c r="C4" s="4">
        <f t="shared" si="1"/>
        <v>1421.27856</v>
      </c>
      <c r="D4" s="4">
        <f t="shared" si="2"/>
        <v>1705.5342719999999</v>
      </c>
      <c r="E4" s="5">
        <f t="shared" si="3"/>
        <v>34000000</v>
      </c>
      <c r="F4" s="77">
        <f t="shared" si="4"/>
        <v>28707</v>
      </c>
      <c r="G4" s="77">
        <f t="shared" si="5"/>
        <v>23922</v>
      </c>
      <c r="H4" s="77">
        <f t="shared" si="6"/>
        <v>19935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>132.04*10.764</f>
        <v>1421.2785599999997</v>
      </c>
      <c r="Q4" s="7">
        <f>P4/1.2</f>
        <v>1184.3987999999999</v>
      </c>
      <c r="R4" s="78">
        <v>34000000</v>
      </c>
      <c r="S4" s="78" t="s">
        <v>92</v>
      </c>
    </row>
    <row r="5" spans="1:19" x14ac:dyDescent="0.25">
      <c r="A5" s="4">
        <v>4</v>
      </c>
      <c r="B5" s="4">
        <f t="shared" si="0"/>
        <v>961</v>
      </c>
      <c r="C5" s="4">
        <f t="shared" si="1"/>
        <v>1153.2</v>
      </c>
      <c r="D5" s="4">
        <f t="shared" si="2"/>
        <v>1383.84</v>
      </c>
      <c r="E5" s="5">
        <f t="shared" si="3"/>
        <v>22500000</v>
      </c>
      <c r="F5" s="4">
        <f t="shared" si="4"/>
        <v>23413</v>
      </c>
      <c r="G5" s="4">
        <f t="shared" si="5"/>
        <v>19511</v>
      </c>
      <c r="H5" s="4">
        <f t="shared" si="6"/>
        <v>16259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961</v>
      </c>
      <c r="R5" s="2">
        <v>22500000</v>
      </c>
      <c r="S5" s="2" t="s">
        <v>93</v>
      </c>
    </row>
    <row r="6" spans="1:19" x14ac:dyDescent="0.25">
      <c r="A6" s="4">
        <v>5</v>
      </c>
      <c r="B6" s="4">
        <f t="shared" si="0"/>
        <v>961.31490000000008</v>
      </c>
      <c r="C6" s="4">
        <f t="shared" si="1"/>
        <v>1153.5778800000001</v>
      </c>
      <c r="D6" s="4">
        <f t="shared" si="2"/>
        <v>1384.2934560000001</v>
      </c>
      <c r="E6" s="5">
        <f t="shared" si="3"/>
        <v>24242250</v>
      </c>
      <c r="F6" s="4">
        <f t="shared" si="4"/>
        <v>25218</v>
      </c>
      <c r="G6" s="4">
        <f t="shared" si="5"/>
        <v>21015</v>
      </c>
      <c r="H6" s="4">
        <f t="shared" si="6"/>
        <v>17512</v>
      </c>
      <c r="I6" s="4">
        <f t="shared" si="7"/>
        <v>0</v>
      </c>
      <c r="J6" s="4">
        <f t="shared" si="8"/>
        <v>0</v>
      </c>
      <c r="O6">
        <v>0</v>
      </c>
      <c r="P6">
        <f>107.17*10.764</f>
        <v>1153.5778800000001</v>
      </c>
      <c r="Q6">
        <f>P6/1.2</f>
        <v>961.31490000000008</v>
      </c>
      <c r="R6" s="2">
        <v>24242250</v>
      </c>
      <c r="S6" s="2" t="s">
        <v>94</v>
      </c>
    </row>
    <row r="7" spans="1:19" x14ac:dyDescent="0.25">
      <c r="A7" s="4">
        <v>6</v>
      </c>
      <c r="B7" s="4">
        <f t="shared" si="0"/>
        <v>1184.3987999999999</v>
      </c>
      <c r="C7" s="4">
        <f t="shared" si="1"/>
        <v>1421.27856</v>
      </c>
      <c r="D7" s="4">
        <f t="shared" si="2"/>
        <v>1705.5342719999999</v>
      </c>
      <c r="E7" s="5">
        <f t="shared" si="3"/>
        <v>25000000</v>
      </c>
      <c r="F7" s="4">
        <f t="shared" si="4"/>
        <v>21108</v>
      </c>
      <c r="G7" s="4">
        <f t="shared" si="5"/>
        <v>17590</v>
      </c>
      <c r="H7" s="4">
        <f t="shared" si="6"/>
        <v>14658</v>
      </c>
      <c r="I7" s="4">
        <f t="shared" si="7"/>
        <v>0</v>
      </c>
      <c r="J7" s="4">
        <f t="shared" si="8"/>
        <v>0</v>
      </c>
      <c r="O7">
        <v>0</v>
      </c>
      <c r="P7">
        <f>132.04*10.764</f>
        <v>1421.2785599999997</v>
      </c>
      <c r="Q7">
        <f t="shared" ref="Q2:Q10" si="10">P7/1.2</f>
        <v>1184.3987999999999</v>
      </c>
      <c r="R7" s="2">
        <v>25000000</v>
      </c>
      <c r="S7" s="2" t="s">
        <v>95</v>
      </c>
    </row>
    <row r="8" spans="1:19" x14ac:dyDescent="0.25">
      <c r="A8" s="4">
        <v>7</v>
      </c>
      <c r="B8" s="4">
        <f t="shared" si="0"/>
        <v>961.31490000000008</v>
      </c>
      <c r="C8" s="4">
        <f t="shared" si="1"/>
        <v>1153.5778800000001</v>
      </c>
      <c r="D8" s="4">
        <f t="shared" si="2"/>
        <v>1384.2934560000001</v>
      </c>
      <c r="E8" s="5">
        <f t="shared" si="3"/>
        <v>20700000</v>
      </c>
      <c r="F8" s="4">
        <f t="shared" si="4"/>
        <v>21533</v>
      </c>
      <c r="G8" s="4">
        <f t="shared" si="5"/>
        <v>17944</v>
      </c>
      <c r="H8" s="4">
        <f t="shared" si="6"/>
        <v>14953</v>
      </c>
      <c r="I8" s="4">
        <f t="shared" si="7"/>
        <v>0</v>
      </c>
      <c r="J8" s="4">
        <f t="shared" si="8"/>
        <v>0</v>
      </c>
      <c r="O8">
        <v>0</v>
      </c>
      <c r="P8">
        <f>107.17*10.764</f>
        <v>1153.5778800000001</v>
      </c>
      <c r="Q8">
        <f>P8/1.2</f>
        <v>961.31490000000008</v>
      </c>
      <c r="R8" s="2">
        <v>20700000</v>
      </c>
      <c r="S8" s="2" t="s">
        <v>96</v>
      </c>
    </row>
    <row r="9" spans="1:19" x14ac:dyDescent="0.25">
      <c r="A9" s="4">
        <v>8</v>
      </c>
      <c r="B9" s="4">
        <f t="shared" si="0"/>
        <v>1184</v>
      </c>
      <c r="C9" s="4">
        <f t="shared" si="1"/>
        <v>1420.8</v>
      </c>
      <c r="D9" s="4">
        <f t="shared" si="2"/>
        <v>1704.9599999999998</v>
      </c>
      <c r="E9" s="5">
        <f t="shared" si="3"/>
        <v>29000000</v>
      </c>
      <c r="F9" s="4">
        <f t="shared" si="4"/>
        <v>24493</v>
      </c>
      <c r="G9" s="4">
        <f t="shared" si="5"/>
        <v>20411</v>
      </c>
      <c r="H9" s="4">
        <f t="shared" si="6"/>
        <v>17009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1184</v>
      </c>
      <c r="R9" s="2">
        <v>29000000</v>
      </c>
      <c r="S9" s="2" t="s">
        <v>97</v>
      </c>
    </row>
    <row r="10" spans="1:19" x14ac:dyDescent="0.25">
      <c r="A10" s="4">
        <v>9</v>
      </c>
      <c r="B10" s="4">
        <f t="shared" si="0"/>
        <v>960</v>
      </c>
      <c r="C10" s="4">
        <f t="shared" si="1"/>
        <v>1152</v>
      </c>
      <c r="D10" s="4">
        <f t="shared" si="2"/>
        <v>1382.3999999999999</v>
      </c>
      <c r="E10" s="5">
        <f t="shared" si="3"/>
        <v>26500000</v>
      </c>
      <c r="F10" s="77">
        <f t="shared" si="4"/>
        <v>27604</v>
      </c>
      <c r="G10" s="77">
        <f t="shared" si="5"/>
        <v>23003</v>
      </c>
      <c r="H10" s="77">
        <f t="shared" si="6"/>
        <v>19170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960</v>
      </c>
      <c r="R10" s="78">
        <v>26500000</v>
      </c>
      <c r="S10" s="2"/>
    </row>
    <row r="11" spans="1:19" x14ac:dyDescent="0.25">
      <c r="A11" s="4">
        <v>10</v>
      </c>
      <c r="B11" s="4">
        <f t="shared" si="0"/>
        <v>1200</v>
      </c>
      <c r="C11" s="4">
        <f t="shared" si="1"/>
        <v>1440</v>
      </c>
      <c r="D11" s="4">
        <f t="shared" si="2"/>
        <v>1728</v>
      </c>
      <c r="E11" s="5">
        <f t="shared" si="3"/>
        <v>34500000</v>
      </c>
      <c r="F11" s="77">
        <f t="shared" si="4"/>
        <v>28750</v>
      </c>
      <c r="G11" s="77">
        <f t="shared" si="5"/>
        <v>23958</v>
      </c>
      <c r="H11" s="77">
        <f t="shared" si="6"/>
        <v>19965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1200</v>
      </c>
      <c r="R11" s="78">
        <v>34500000</v>
      </c>
      <c r="S11" s="2"/>
    </row>
    <row r="12" spans="1:19" x14ac:dyDescent="0.25">
      <c r="A12" s="4">
        <v>11</v>
      </c>
      <c r="B12" s="4">
        <f t="shared" si="0"/>
        <v>987</v>
      </c>
      <c r="C12" s="4">
        <f t="shared" si="1"/>
        <v>1184.3999999999999</v>
      </c>
      <c r="D12" s="4">
        <f t="shared" si="2"/>
        <v>1421.2799999999997</v>
      </c>
      <c r="E12" s="5">
        <f t="shared" si="3"/>
        <v>24200000</v>
      </c>
      <c r="F12" s="4">
        <f t="shared" si="4"/>
        <v>24519</v>
      </c>
      <c r="G12" s="4">
        <f t="shared" si="5"/>
        <v>20432</v>
      </c>
      <c r="H12" s="4">
        <f t="shared" si="6"/>
        <v>17027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v>987</v>
      </c>
      <c r="R12" s="2">
        <v>24200000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ref="Q11:Q15" si="12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71</v>
      </c>
      <c r="G27" s="56">
        <v>962</v>
      </c>
    </row>
    <row r="28" spans="1:19" s="10" customFormat="1" x14ac:dyDescent="0.25">
      <c r="C28" s="71" t="s">
        <v>75</v>
      </c>
      <c r="D28" s="71" t="s">
        <v>88</v>
      </c>
      <c r="F28" s="56" t="s">
        <v>89</v>
      </c>
      <c r="G28" s="56">
        <v>1028</v>
      </c>
    </row>
    <row r="29" spans="1:19" s="10" customFormat="1" x14ac:dyDescent="0.25">
      <c r="C29" s="71" t="s">
        <v>1</v>
      </c>
      <c r="D29" s="71">
        <v>15000000</v>
      </c>
      <c r="F29" s="56" t="s">
        <v>72</v>
      </c>
      <c r="G29" s="56">
        <v>1131</v>
      </c>
      <c r="H29" s="10">
        <f>G29/G28</f>
        <v>1.100194552529183</v>
      </c>
    </row>
    <row r="30" spans="1:19" s="10" customFormat="1" x14ac:dyDescent="0.25">
      <c r="F30" s="56" t="s">
        <v>73</v>
      </c>
      <c r="G30" s="56">
        <v>28000</v>
      </c>
    </row>
    <row r="31" spans="1:19" s="10" customFormat="1" x14ac:dyDescent="0.25">
      <c r="C31" s="74" t="s">
        <v>84</v>
      </c>
      <c r="D31" s="74"/>
      <c r="F31" s="74" t="s">
        <v>74</v>
      </c>
      <c r="G31" s="74">
        <f>G27*G30</f>
        <v>26936000</v>
      </c>
      <c r="H31" s="10">
        <f>G31/D29</f>
        <v>1.7957333333333334</v>
      </c>
    </row>
    <row r="32" spans="1:19" s="10" customFormat="1" x14ac:dyDescent="0.25">
      <c r="C32" s="74" t="s">
        <v>85</v>
      </c>
      <c r="D32" s="74">
        <v>1542</v>
      </c>
      <c r="F32" s="74" t="s">
        <v>24</v>
      </c>
      <c r="G32" s="74">
        <f>G31*90%</f>
        <v>24242400</v>
      </c>
    </row>
    <row r="33" spans="3:7" s="10" customFormat="1" x14ac:dyDescent="0.25">
      <c r="C33" s="74" t="s">
        <v>86</v>
      </c>
      <c r="D33" s="74">
        <v>16700</v>
      </c>
      <c r="F33" s="74" t="s">
        <v>25</v>
      </c>
      <c r="G33" s="74">
        <f>G31*80%</f>
        <v>21548800</v>
      </c>
    </row>
    <row r="34" spans="3:7" s="10" customFormat="1" x14ac:dyDescent="0.25">
      <c r="C34" s="74"/>
      <c r="D34" s="74">
        <f>D32*D33</f>
        <v>25751400</v>
      </c>
    </row>
    <row r="35" spans="3:7" s="10" customFormat="1" x14ac:dyDescent="0.25">
      <c r="C35" s="74" t="s">
        <v>87</v>
      </c>
      <c r="D35" s="74">
        <v>1400000</v>
      </c>
    </row>
    <row r="36" spans="3:7" s="10" customFormat="1" x14ac:dyDescent="0.25">
      <c r="C36" s="10" t="s">
        <v>74</v>
      </c>
      <c r="D36" s="10">
        <f>D34+D35</f>
        <v>27151400</v>
      </c>
    </row>
    <row r="37" spans="3:7" s="10" customFormat="1" x14ac:dyDescent="0.25">
      <c r="C37" s="10" t="s">
        <v>24</v>
      </c>
      <c r="D37" s="10">
        <f>D36*0.9</f>
        <v>24436260</v>
      </c>
    </row>
    <row r="38" spans="3:7" s="10" customFormat="1" x14ac:dyDescent="0.25">
      <c r="C38" s="10" t="s">
        <v>25</v>
      </c>
      <c r="D38" s="10">
        <f>D36*0.8</f>
        <v>21721120</v>
      </c>
    </row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2023-11-26T05:38:04Z</dcterms:modified>
</cp:coreProperties>
</file>