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BINU SURENDRAN\Cosmos Bank Rte verification - 2023\November 2023 -Cosmos\"/>
    </mc:Choice>
  </mc:AlternateContent>
  <xr:revisionPtr revIDLastSave="0" documentId="13_ncr:1_{FDBA7EB7-E02B-4607-ABEE-308144B73A7A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3" sheetId="15" r:id="rId3"/>
    <sheet name="Sheet2" sheetId="14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</sheets>
  <calcPr calcId="191029"/>
</workbook>
</file>

<file path=xl/calcChain.xml><?xml version="1.0" encoding="utf-8"?>
<calcChain xmlns="http://schemas.openxmlformats.org/spreadsheetml/2006/main">
  <c r="D27" i="4" l="1"/>
  <c r="T22" i="4"/>
  <c r="P8" i="4"/>
  <c r="Q8" i="4" s="1"/>
  <c r="Q7" i="4"/>
  <c r="P7" i="4"/>
  <c r="P6" i="4"/>
  <c r="Q6" i="4" s="1"/>
  <c r="Q5" i="4"/>
  <c r="Q4" i="4"/>
  <c r="P3" i="4"/>
  <c r="P2" i="4"/>
  <c r="D31" i="4" l="1"/>
  <c r="P9" i="4" l="1"/>
  <c r="Q9" i="4" s="1"/>
  <c r="P19" i="4"/>
  <c r="Q19" i="4" s="1"/>
  <c r="J19" i="4"/>
  <c r="P18" i="4"/>
  <c r="Q18" i="4" s="1"/>
  <c r="J18" i="4"/>
  <c r="P17" i="4"/>
  <c r="Q17" i="4" s="1"/>
  <c r="J17" i="4"/>
  <c r="P16" i="4"/>
  <c r="Q16" i="4" s="1"/>
  <c r="J16" i="4"/>
  <c r="P10" i="4"/>
  <c r="Q10" i="4" s="1"/>
  <c r="D36" i="4" l="1"/>
  <c r="D25" i="4"/>
  <c r="D26" i="4" s="1"/>
  <c r="D32" i="4" l="1"/>
  <c r="D33" i="4" s="1"/>
  <c r="D37" i="4" s="1"/>
  <c r="D40" i="4" l="1"/>
  <c r="D39" i="4"/>
  <c r="D38" i="4"/>
  <c r="P11" i="4" l="1"/>
  <c r="Q11" i="4" s="1"/>
  <c r="I17" i="4" l="1"/>
  <c r="E17" i="4"/>
  <c r="I16" i="4"/>
  <c r="E16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I19" i="4" l="1"/>
  <c r="E19" i="4"/>
  <c r="A19" i="4"/>
  <c r="I18" i="4"/>
  <c r="E18" i="4"/>
  <c r="A18" i="4"/>
  <c r="A17" i="4"/>
  <c r="B16" i="4"/>
  <c r="C16" i="4" s="1"/>
  <c r="A16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6" i="4"/>
  <c r="F3" i="4"/>
  <c r="F4" i="4"/>
  <c r="F5" i="4"/>
  <c r="F6" i="4"/>
  <c r="F2" i="4"/>
  <c r="B17" i="4"/>
  <c r="C17" i="4" s="1"/>
  <c r="B18" i="4"/>
  <c r="C18" i="4" s="1"/>
  <c r="B19" i="4"/>
  <c r="C19" i="4" s="1"/>
  <c r="B7" i="4"/>
  <c r="C7" i="4" s="1"/>
  <c r="F18" i="4" l="1"/>
  <c r="F17" i="4"/>
  <c r="D5" i="4"/>
  <c r="H5" i="4" s="1"/>
  <c r="D10" i="4"/>
  <c r="H10" i="4" s="1"/>
  <c r="G10" i="4"/>
  <c r="D9" i="4"/>
  <c r="H9" i="4" s="1"/>
  <c r="G9" i="4"/>
  <c r="D16" i="4"/>
  <c r="H16" i="4" s="1"/>
  <c r="G16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9" i="4"/>
  <c r="H19" i="4" s="1"/>
  <c r="G19" i="4"/>
  <c r="F19" i="4"/>
  <c r="D18" i="4"/>
  <c r="H18" i="4" s="1"/>
  <c r="G18" i="4"/>
  <c r="D17" i="4" l="1"/>
  <c r="H17" i="4" s="1"/>
  <c r="G17" i="4"/>
  <c r="D7" i="4"/>
  <c r="H7" i="4" s="1"/>
  <c r="G7" i="4"/>
</calcChain>
</file>

<file path=xl/sharedStrings.xml><?xml version="1.0" encoding="utf-8"?>
<sst xmlns="http://schemas.openxmlformats.org/spreadsheetml/2006/main" count="41" uniqueCount="38">
  <si>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</si>
  <si>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</si>
  <si>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</si>
  <si>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</si>
  <si>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</si>
  <si>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</si>
  <si>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</si>
  <si>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</si>
  <si>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</si>
  <si>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</si>
  <si>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</si>
  <si>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</si>
  <si>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</si>
  <si>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Address -</t>
  </si>
  <si>
    <t>Cosmos Format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</si>
  <si>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</si>
  <si>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</si>
  <si>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</si>
  <si>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</si>
  <si>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</si>
  <si>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</si>
  <si>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</si>
  <si>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</si>
  <si>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Rate</t>
  </si>
  <si>
    <t>Value of the property</t>
  </si>
  <si>
    <t>Depreciated Fair Market Value</t>
  </si>
  <si>
    <t>Realisable</t>
  </si>
  <si>
    <t xml:space="preserve">Distress </t>
  </si>
  <si>
    <t>Rental</t>
  </si>
  <si>
    <t>INDEX-II</t>
  </si>
  <si>
    <t>Cosmos Bank ( Naupada )</t>
  </si>
  <si>
    <t>CTS No. 746 village Mulund west</t>
  </si>
  <si>
    <t xml:space="preserve">Agreement value </t>
  </si>
  <si>
    <t>Mr. DILIP DATTATRAY PISHAWIKAR</t>
  </si>
  <si>
    <t xml:space="preserve">Carpet Area (Unit No.204) </t>
  </si>
  <si>
    <t>Induatrial Unit No. Unit No 204, 2nd Floor, Ramgopal Industrial Estate, Dr Rajendra Prasad Road, Mulund West, Mumbai</t>
  </si>
  <si>
    <t>BUA</t>
  </si>
  <si>
    <t>01.12.2023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</si>
</sst>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6"/>
      <color rgb="FF7030A0"/>
      <name val="Calibri"/>
      <family val="2"/>
      <scheme val="minor"/>
    </font>
    <font>
      <b/>
      <sz val="11"/>
      <color rgb="FFFF0000"/>
      <name val="Arial Narrow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2" fontId="1" fillId="2" borderId="0" xfId="0" applyNumberFormat="1" applyFont="1" applyFill="1" applyAlignment="1">
      <alignment wrapText="1"/>
    </xf>
    <xf numFmtId="2" fontId="1" fillId="2" borderId="0" xfId="0" applyNumberFormat="1" applyFont="1" applyFill="1"/>
    <xf numFmtId="2" fontId="1" fillId="0" borderId="0" xfId="0" applyNumberFormat="1" applyFont="1"/>
    <xf numFmtId="2" fontId="0" fillId="0" borderId="0" xfId="0" applyNumberFormat="1"/>
    <xf numFmtId="2" fontId="2" fillId="0" borderId="0" xfId="0" applyNumberFormat="1" applyFont="1"/>
    <xf numFmtId="0" fontId="5" fillId="0" borderId="0" xfId="0" applyFont="1"/>
    <xf numFmtId="2" fontId="0" fillId="0" borderId="0" xfId="0" applyNumberFormat="1" applyAlignment="1">
      <alignment wrapText="1"/>
    </xf>
    <xf numFmtId="0" fontId="6" fillId="0" borderId="1" xfId="0" applyFont="1" applyBorder="1"/>
    <xf numFmtId="0" fontId="7" fillId="0" borderId="1" xfId="0" applyFont="1" applyBorder="1"/>
    <xf numFmtId="43" fontId="6" fillId="0" borderId="1" xfId="0" applyNumberFormat="1" applyFont="1" applyBorder="1"/>
    <xf numFmtId="10" fontId="6" fillId="0" borderId="1" xfId="0" applyNumberFormat="1" applyFont="1" applyBorder="1"/>
    <xf numFmtId="43" fontId="7" fillId="0" borderId="1" xfId="0" applyNumberFormat="1" applyFont="1" applyBorder="1"/>
    <xf numFmtId="43" fontId="7" fillId="3" borderId="1" xfId="0" applyNumberFormat="1" applyFont="1" applyFill="1" applyBorder="1"/>
    <xf numFmtId="0" fontId="8" fillId="0" borderId="0" xfId="0" applyFont="1"/>
    <xf numFmtId="0" fontId="1" fillId="0" borderId="0" xfId="0" applyFont="1" applyFill="1"/>
    <xf numFmtId="4" fontId="1" fillId="0" borderId="0" xfId="0" applyNumberFormat="1" applyFont="1" applyFill="1"/>
    <xf numFmtId="2" fontId="1" fillId="0" borderId="0" xfId="0" applyNumberFormat="1" applyFont="1" applyFill="1"/>
    <xf numFmtId="0" fontId="0" fillId="0" borderId="0" xfId="0" applyFill="1"/>
    <xf numFmtId="2" fontId="0" fillId="0" borderId="0" xfId="0" applyNumberFormat="1" applyFill="1"/>
    <xf numFmtId="0" fontId="9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10" fillId="0" borderId="1" xfId="0" applyFont="1" applyBorder="1"/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1" fillId="4" borderId="0" xfId="0" applyFont="1" applyFill="1"/>
    <xf numFmtId="4" fontId="1" fillId="4" borderId="0" xfId="0" applyNumberFormat="1" applyFont="1" applyFill="1"/>
    <xf numFmtId="2" fontId="1" fillId="4" borderId="0" xfId="0" applyNumberFormat="1" applyFont="1" applyFill="1"/>
    <xf numFmtId="0" fontId="0" fillId="4" borderId="0" xfId="0" applyFill="1"/>
    <xf numFmtId="2" fontId="0" fillId="4" borderId="0" xfId="0" applyNumberFormat="1" applyFill="1"/>
    <xf numFmtId="0" fontId="8" fillId="0" borderId="0" xfId="0" applyFont="1" applyAlignment="1">
      <alignment horizontal="center" wrapText="1"/>
    </xf>
    <xf numFmtId="0" fontId="11" fillId="0" borderId="0" xfId="0" applyFont="1" applyBorder="1"/>
    <xf numFmtId="43" fontId="10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21</xdr:col>
      <xdr:colOff>268439</xdr:colOff>
      <xdr:row>36</xdr:row>
      <xdr:rowOff>67578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94A6C2-472E-431A-8571-90CEF8A4A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2460439" cy="6468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23</xdr:col>
      <xdr:colOff>421030</xdr:colOff>
      <xdr:row>41</xdr:row>
      <xdr:rowOff>1064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9F5007-5668-4F89-9C5E-2F1FBEC76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3832230" cy="76210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24</xdr:col>
      <xdr:colOff>87694</xdr:colOff>
      <xdr:row>38</xdr:row>
      <xdr:rowOff>86721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82C60E-0A19-40AC-A1D0-ED6925E24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4108494" cy="71352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22</xdr:col>
      <xdr:colOff>516294</xdr:colOff>
      <xdr:row>38</xdr:row>
      <xdr:rowOff>134306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431668-6CC6-43FE-B70F-0A342A7CA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3927494" cy="6849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1"/>
  <sheetViews>
    <sheetView tabSelected="1" topLeftCell="B1" zoomScaleNormal="100" workbookViewId="0">
      <selection activeCell="S18" sqref="S18"/>
    </sheetView>
  </sheetViews>
  <sheetFormatPr defaultRowHeight="15" x14ac:dyDescent="0.25"/>
  <cols>
    <col min="1" max="1" width="4.28515625" customWidth="1"/>
    <col min="2" max="2" width="11.140625" bestFit="1" customWidth="1"/>
    <col min="3" max="3" width="28.42578125" customWidth="1"/>
    <col min="4" max="4" width="18.140625" customWidth="1"/>
    <col min="5" max="5" width="15.42578125" customWidth="1"/>
    <col min="6" max="6" width="14.140625" customWidth="1"/>
    <col min="7" max="7" width="20.7109375" customWidth="1"/>
    <col min="8" max="8" width="19.5703125" style="13" customWidth="1"/>
    <col min="9" max="9" width="15.85546875" customWidth="1"/>
    <col min="10" max="10" width="9.85546875" customWidth="1"/>
    <col min="11" max="12" width="9.140625" hidden="1" customWidth="1"/>
    <col min="13" max="13" width="1.28515625" hidden="1" customWidth="1"/>
    <col min="14" max="14" width="5" customWidth="1"/>
    <col min="15" max="15" width="10.5703125" customWidth="1"/>
    <col min="16" max="16" width="10.7109375" customWidth="1"/>
    <col min="17" max="17" width="12.28515625" style="13" customWidth="1"/>
    <col min="18" max="18" width="16" customWidth="1"/>
    <col min="19" max="19" width="8.85546875" customWidth="1"/>
  </cols>
  <sheetData>
    <row r="1" spans="1:20" s="1" customFormat="1" ht="45" x14ac:dyDescent="0.25">
      <c r="A1" s="2" t="s">
        <v>0</v>
      </c>
      <c r="B1" s="2" t="s">
        <v>6</v>
      </c>
      <c r="C1" s="2" t="s">
        <v>9</v>
      </c>
      <c r="D1" s="2" t="s">
        <v>10</v>
      </c>
      <c r="E1" s="2" t="s">
        <v>1</v>
      </c>
      <c r="F1" s="6" t="s">
        <v>8</v>
      </c>
      <c r="G1" s="6" t="s">
        <v>11</v>
      </c>
      <c r="H1" s="10" t="s">
        <v>12</v>
      </c>
      <c r="I1" s="2" t="s">
        <v>2</v>
      </c>
      <c r="J1" s="2" t="s">
        <v>3</v>
      </c>
      <c r="N1" s="1" t="s">
        <v>7</v>
      </c>
      <c r="O1" s="1" t="s">
        <v>4</v>
      </c>
      <c r="P1" s="1" t="s">
        <v>5</v>
      </c>
      <c r="Q1" s="16" t="s">
        <v>6</v>
      </c>
      <c r="R1" s="1" t="s">
        <v>1</v>
      </c>
      <c r="S1" s="1" t="s">
        <v>3</v>
      </c>
    </row>
    <row r="2" spans="1:20" s="38" customFormat="1" x14ac:dyDescent="0.25">
      <c r="A2" s="35">
        <f t="shared" ref="A2:A19" si="0">N2</f>
        <v>0</v>
      </c>
      <c r="B2" s="35">
        <f t="shared" ref="B2:B19" si="1">Q2</f>
        <v>490</v>
      </c>
      <c r="C2" s="35">
        <f>B2*1.2</f>
        <v>588</v>
      </c>
      <c r="D2" s="35">
        <f t="shared" ref="D2:D17" si="2">C2*1.2</f>
        <v>705.6</v>
      </c>
      <c r="E2" s="36">
        <f t="shared" ref="E2:E17" si="3">R2</f>
        <v>6500000</v>
      </c>
      <c r="F2" s="35">
        <f t="shared" ref="F2:F17" si="4">ROUND((E2/B2),0)</f>
        <v>13265</v>
      </c>
      <c r="G2" s="35">
        <f t="shared" ref="G2:G17" si="5">ROUND((E2/C2),0)</f>
        <v>11054</v>
      </c>
      <c r="H2" s="37">
        <f t="shared" ref="H2:H17" si="6">ROUND((E2/D2),0)</f>
        <v>9212</v>
      </c>
      <c r="I2" s="35" t="e">
        <f>#REF!</f>
        <v>#REF!</v>
      </c>
      <c r="J2" s="35">
        <f t="shared" ref="J2:J11" si="7">S2</f>
        <v>0</v>
      </c>
      <c r="O2" s="38">
        <v>0</v>
      </c>
      <c r="P2" s="38">
        <f t="shared" ref="P2:P8" si="8">O2/1.2</f>
        <v>0</v>
      </c>
      <c r="Q2" s="39">
        <v>490</v>
      </c>
      <c r="R2" s="38">
        <v>6500000</v>
      </c>
    </row>
    <row r="3" spans="1:20" s="27" customFormat="1" x14ac:dyDescent="0.25">
      <c r="A3" s="24">
        <f t="shared" si="0"/>
        <v>0</v>
      </c>
      <c r="B3" s="24">
        <f t="shared" si="1"/>
        <v>850</v>
      </c>
      <c r="C3" s="24">
        <f t="shared" ref="C3:C19" si="9">B3*1.2</f>
        <v>1020</v>
      </c>
      <c r="D3" s="24">
        <f t="shared" si="2"/>
        <v>1224</v>
      </c>
      <c r="E3" s="25">
        <f t="shared" si="3"/>
        <v>17500000</v>
      </c>
      <c r="F3" s="24">
        <f t="shared" si="4"/>
        <v>20588</v>
      </c>
      <c r="G3" s="24">
        <f t="shared" si="5"/>
        <v>17157</v>
      </c>
      <c r="H3" s="26">
        <f t="shared" si="6"/>
        <v>14297</v>
      </c>
      <c r="I3" s="24" t="e">
        <f>#REF!</f>
        <v>#REF!</v>
      </c>
      <c r="J3" s="24">
        <f t="shared" si="7"/>
        <v>0</v>
      </c>
      <c r="O3" s="27">
        <v>0</v>
      </c>
      <c r="P3" s="27">
        <f t="shared" si="8"/>
        <v>0</v>
      </c>
      <c r="Q3" s="28">
        <v>850</v>
      </c>
      <c r="R3" s="27">
        <v>17500000</v>
      </c>
    </row>
    <row r="4" spans="1:20" s="27" customFormat="1" x14ac:dyDescent="0.25">
      <c r="A4" s="24">
        <f t="shared" si="0"/>
        <v>0</v>
      </c>
      <c r="B4" s="24">
        <f t="shared" si="1"/>
        <v>1041.6666666666667</v>
      </c>
      <c r="C4" s="24">
        <f t="shared" si="9"/>
        <v>1250</v>
      </c>
      <c r="D4" s="24">
        <f t="shared" si="2"/>
        <v>1500</v>
      </c>
      <c r="E4" s="25">
        <f t="shared" si="3"/>
        <v>22500000</v>
      </c>
      <c r="F4" s="24">
        <f t="shared" si="4"/>
        <v>21600</v>
      </c>
      <c r="G4" s="24">
        <f t="shared" si="5"/>
        <v>18000</v>
      </c>
      <c r="H4" s="26">
        <f t="shared" si="6"/>
        <v>15000</v>
      </c>
      <c r="I4" s="24" t="e">
        <f>#REF!</f>
        <v>#REF!</v>
      </c>
      <c r="J4" s="24">
        <f t="shared" si="7"/>
        <v>0</v>
      </c>
      <c r="O4" s="27">
        <v>0</v>
      </c>
      <c r="P4" s="27">
        <v>1250</v>
      </c>
      <c r="Q4" s="28">
        <f t="shared" ref="Q2:Q8" si="10">P4/1.2</f>
        <v>1041.6666666666667</v>
      </c>
      <c r="R4" s="27">
        <v>22500000</v>
      </c>
    </row>
    <row r="5" spans="1:20" s="38" customFormat="1" x14ac:dyDescent="0.25">
      <c r="A5" s="35">
        <f t="shared" si="0"/>
        <v>0</v>
      </c>
      <c r="B5" s="35">
        <f t="shared" si="1"/>
        <v>679.16666666666674</v>
      </c>
      <c r="C5" s="35">
        <f t="shared" si="9"/>
        <v>815.00000000000011</v>
      </c>
      <c r="D5" s="35">
        <f t="shared" si="2"/>
        <v>978.00000000000011</v>
      </c>
      <c r="E5" s="36">
        <f t="shared" si="3"/>
        <v>10000000</v>
      </c>
      <c r="F5" s="35">
        <f t="shared" si="4"/>
        <v>14724</v>
      </c>
      <c r="G5" s="35">
        <f t="shared" si="5"/>
        <v>12270</v>
      </c>
      <c r="H5" s="37">
        <f t="shared" si="6"/>
        <v>10225</v>
      </c>
      <c r="I5" s="35" t="e">
        <f>#REF!</f>
        <v>#REF!</v>
      </c>
      <c r="J5" s="35">
        <f t="shared" si="7"/>
        <v>0</v>
      </c>
      <c r="O5" s="38">
        <v>0</v>
      </c>
      <c r="P5" s="38">
        <v>815</v>
      </c>
      <c r="Q5" s="39">
        <f t="shared" si="10"/>
        <v>679.16666666666674</v>
      </c>
      <c r="R5" s="38">
        <v>10000000</v>
      </c>
    </row>
    <row r="6" spans="1:20" s="27" customFormat="1" x14ac:dyDescent="0.25">
      <c r="A6" s="24">
        <f t="shared" si="0"/>
        <v>0</v>
      </c>
      <c r="B6" s="24">
        <f t="shared" si="1"/>
        <v>0</v>
      </c>
      <c r="C6" s="24">
        <f t="shared" si="9"/>
        <v>0</v>
      </c>
      <c r="D6" s="24">
        <f t="shared" si="2"/>
        <v>0</v>
      </c>
      <c r="E6" s="25">
        <f t="shared" si="3"/>
        <v>0</v>
      </c>
      <c r="F6" s="24" t="e">
        <f t="shared" si="4"/>
        <v>#DIV/0!</v>
      </c>
      <c r="G6" s="24" t="e">
        <f t="shared" si="5"/>
        <v>#DIV/0!</v>
      </c>
      <c r="H6" s="26" t="e">
        <f t="shared" si="6"/>
        <v>#DIV/0!</v>
      </c>
      <c r="I6" s="24" t="e">
        <f>#REF!</f>
        <v>#REF!</v>
      </c>
      <c r="J6" s="24">
        <f t="shared" si="7"/>
        <v>0</v>
      </c>
      <c r="O6" s="27">
        <v>0</v>
      </c>
      <c r="P6" s="27">
        <f t="shared" si="8"/>
        <v>0</v>
      </c>
      <c r="Q6" s="28">
        <f t="shared" si="10"/>
        <v>0</v>
      </c>
    </row>
    <row r="7" spans="1:20" s="27" customFormat="1" x14ac:dyDescent="0.25">
      <c r="A7" s="24">
        <f t="shared" si="0"/>
        <v>0</v>
      </c>
      <c r="B7" s="24">
        <f t="shared" si="1"/>
        <v>0</v>
      </c>
      <c r="C7" s="24">
        <f t="shared" si="9"/>
        <v>0</v>
      </c>
      <c r="D7" s="24">
        <f t="shared" si="2"/>
        <v>0</v>
      </c>
      <c r="E7" s="25">
        <f t="shared" si="3"/>
        <v>0</v>
      </c>
      <c r="F7" s="24" t="e">
        <f t="shared" si="4"/>
        <v>#DIV/0!</v>
      </c>
      <c r="G7" s="24" t="e">
        <f t="shared" si="5"/>
        <v>#DIV/0!</v>
      </c>
      <c r="H7" s="26" t="e">
        <f t="shared" si="6"/>
        <v>#DIV/0!</v>
      </c>
      <c r="I7" s="24" t="e">
        <f>#REF!</f>
        <v>#REF!</v>
      </c>
      <c r="J7" s="24">
        <f t="shared" si="7"/>
        <v>0</v>
      </c>
      <c r="O7">
        <v>0</v>
      </c>
      <c r="P7">
        <f t="shared" si="8"/>
        <v>0</v>
      </c>
      <c r="Q7" s="13">
        <f t="shared" si="10"/>
        <v>0</v>
      </c>
    </row>
    <row r="8" spans="1:20" s="27" customFormat="1" x14ac:dyDescent="0.25">
      <c r="A8" s="24">
        <f t="shared" si="0"/>
        <v>0</v>
      </c>
      <c r="B8" s="24">
        <f t="shared" si="1"/>
        <v>0</v>
      </c>
      <c r="C8" s="24">
        <f t="shared" si="9"/>
        <v>0</v>
      </c>
      <c r="D8" s="24">
        <f t="shared" si="2"/>
        <v>0</v>
      </c>
      <c r="E8" s="25">
        <f t="shared" si="3"/>
        <v>0</v>
      </c>
      <c r="F8" s="24" t="e">
        <f t="shared" si="4"/>
        <v>#DIV/0!</v>
      </c>
      <c r="G8" s="24" t="e">
        <f t="shared" si="5"/>
        <v>#DIV/0!</v>
      </c>
      <c r="H8" s="26" t="e">
        <f t="shared" si="6"/>
        <v>#DIV/0!</v>
      </c>
      <c r="I8" s="24" t="e">
        <f>#REF!</f>
        <v>#REF!</v>
      </c>
      <c r="J8" s="24">
        <f t="shared" si="7"/>
        <v>0</v>
      </c>
      <c r="O8">
        <v>0</v>
      </c>
      <c r="P8">
        <f t="shared" si="8"/>
        <v>0</v>
      </c>
      <c r="Q8" s="13">
        <f t="shared" si="10"/>
        <v>0</v>
      </c>
    </row>
    <row r="9" spans="1:20" s="27" customFormat="1" x14ac:dyDescent="0.25">
      <c r="A9" s="24">
        <f t="shared" si="0"/>
        <v>0</v>
      </c>
      <c r="B9" s="24">
        <f t="shared" si="1"/>
        <v>0</v>
      </c>
      <c r="C9" s="24">
        <f t="shared" si="9"/>
        <v>0</v>
      </c>
      <c r="D9" s="24">
        <f t="shared" si="2"/>
        <v>0</v>
      </c>
      <c r="E9" s="25">
        <f t="shared" si="3"/>
        <v>0</v>
      </c>
      <c r="F9" s="24" t="e">
        <f t="shared" si="4"/>
        <v>#DIV/0!</v>
      </c>
      <c r="G9" s="24" t="e">
        <f t="shared" si="5"/>
        <v>#DIV/0!</v>
      </c>
      <c r="H9" s="26" t="e">
        <f t="shared" si="6"/>
        <v>#DIV/0!</v>
      </c>
      <c r="I9" s="24" t="e">
        <f>#REF!</f>
        <v>#REF!</v>
      </c>
      <c r="J9" s="24">
        <f t="shared" si="7"/>
        <v>0</v>
      </c>
      <c r="O9">
        <v>0</v>
      </c>
      <c r="P9">
        <f t="shared" ref="P2:P9" si="11">O9/1.2</f>
        <v>0</v>
      </c>
      <c r="Q9" s="13">
        <f t="shared" ref="Q5:Q9" si="12">P9/1.2</f>
        <v>0</v>
      </c>
    </row>
    <row r="10" spans="1:20" x14ac:dyDescent="0.25">
      <c r="A10" s="3">
        <f t="shared" si="0"/>
        <v>0</v>
      </c>
      <c r="B10" s="3">
        <f t="shared" si="1"/>
        <v>0</v>
      </c>
      <c r="C10" s="3">
        <f t="shared" si="9"/>
        <v>0</v>
      </c>
      <c r="D10" s="3">
        <f t="shared" si="2"/>
        <v>0</v>
      </c>
      <c r="E10" s="4">
        <f t="shared" si="3"/>
        <v>0</v>
      </c>
      <c r="F10" s="7" t="e">
        <f t="shared" si="4"/>
        <v>#DIV/0!</v>
      </c>
      <c r="G10" s="7" t="e">
        <f t="shared" si="5"/>
        <v>#DIV/0!</v>
      </c>
      <c r="H10" s="11" t="e">
        <f t="shared" si="6"/>
        <v>#DIV/0!</v>
      </c>
      <c r="I10" s="3" t="e">
        <f>#REF!</f>
        <v>#REF!</v>
      </c>
      <c r="J10" s="3">
        <f t="shared" si="7"/>
        <v>0</v>
      </c>
      <c r="O10">
        <v>0</v>
      </c>
      <c r="P10">
        <f t="shared" ref="P10" si="13">O10/1.2</f>
        <v>0</v>
      </c>
      <c r="Q10" s="13">
        <f t="shared" ref="Q10" si="14">P10/1.2</f>
        <v>0</v>
      </c>
    </row>
    <row r="11" spans="1:20" x14ac:dyDescent="0.25">
      <c r="A11" s="3">
        <f t="shared" si="0"/>
        <v>0</v>
      </c>
      <c r="B11" s="3">
        <f t="shared" si="1"/>
        <v>0</v>
      </c>
      <c r="C11" s="3">
        <f t="shared" si="9"/>
        <v>0</v>
      </c>
      <c r="D11" s="3">
        <f t="shared" si="2"/>
        <v>0</v>
      </c>
      <c r="E11" s="4">
        <f t="shared" si="3"/>
        <v>0</v>
      </c>
      <c r="F11" s="7" t="e">
        <f t="shared" si="4"/>
        <v>#DIV/0!</v>
      </c>
      <c r="G11" s="7" t="e">
        <f t="shared" si="5"/>
        <v>#DIV/0!</v>
      </c>
      <c r="H11" s="11" t="e">
        <f t="shared" si="6"/>
        <v>#DIV/0!</v>
      </c>
      <c r="I11" s="3" t="e">
        <f>#REF!</f>
        <v>#REF!</v>
      </c>
      <c r="J11" s="3">
        <f t="shared" si="7"/>
        <v>0</v>
      </c>
      <c r="O11">
        <v>0</v>
      </c>
      <c r="P11">
        <f t="shared" ref="P11" si="15">O11/1.2</f>
        <v>0</v>
      </c>
      <c r="Q11" s="13">
        <f t="shared" ref="Q11" si="16">P11/1.2</f>
        <v>0</v>
      </c>
    </row>
    <row r="12" spans="1:2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2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20" ht="2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29" t="s">
        <v>29</v>
      </c>
      <c r="P14" s="3"/>
      <c r="Q14" s="3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0" s="27" customFormat="1" x14ac:dyDescent="0.25">
      <c r="A16" s="24">
        <f t="shared" si="0"/>
        <v>0</v>
      </c>
      <c r="B16" s="24">
        <f t="shared" si="1"/>
        <v>0</v>
      </c>
      <c r="C16" s="24">
        <f t="shared" si="9"/>
        <v>0</v>
      </c>
      <c r="D16" s="24">
        <f t="shared" si="2"/>
        <v>0</v>
      </c>
      <c r="E16" s="25">
        <f t="shared" si="3"/>
        <v>0</v>
      </c>
      <c r="F16" s="24" t="e">
        <f t="shared" si="4"/>
        <v>#DIV/0!</v>
      </c>
      <c r="G16" s="24" t="e">
        <f t="shared" si="5"/>
        <v>#DIV/0!</v>
      </c>
      <c r="H16" s="26" t="e">
        <f t="shared" si="6"/>
        <v>#DIV/0!</v>
      </c>
      <c r="I16" s="24" t="e">
        <f>#REF!</f>
        <v>#REF!</v>
      </c>
      <c r="J16" s="3">
        <f t="shared" ref="J16:J19" si="17">S16</f>
        <v>0</v>
      </c>
      <c r="K16"/>
      <c r="L16"/>
      <c r="M16"/>
      <c r="N16"/>
      <c r="O16">
        <v>0</v>
      </c>
      <c r="P16">
        <f t="shared" ref="P16:P19" si="18">O16/1.2</f>
        <v>0</v>
      </c>
      <c r="Q16" s="13">
        <f t="shared" ref="Q16:Q19" si="19">P16/1.2</f>
        <v>0</v>
      </c>
      <c r="R16"/>
      <c r="S16"/>
      <c r="T16"/>
    </row>
    <row r="17" spans="1:26" x14ac:dyDescent="0.25">
      <c r="A17" s="3">
        <f t="shared" si="0"/>
        <v>0</v>
      </c>
      <c r="B17" s="3">
        <f t="shared" si="1"/>
        <v>0</v>
      </c>
      <c r="C17" s="3">
        <f t="shared" si="9"/>
        <v>0</v>
      </c>
      <c r="D17" s="3">
        <f t="shared" si="2"/>
        <v>0</v>
      </c>
      <c r="E17" s="4">
        <f t="shared" si="3"/>
        <v>0</v>
      </c>
      <c r="F17" s="7" t="e">
        <f t="shared" si="4"/>
        <v>#DIV/0!</v>
      </c>
      <c r="G17" s="7" t="e">
        <f t="shared" si="5"/>
        <v>#DIV/0!</v>
      </c>
      <c r="H17" s="11" t="e">
        <f t="shared" si="6"/>
        <v>#DIV/0!</v>
      </c>
      <c r="I17" s="3" t="e">
        <f>#REF!</f>
        <v>#REF!</v>
      </c>
      <c r="J17" s="3">
        <f t="shared" si="17"/>
        <v>0</v>
      </c>
      <c r="O17">
        <v>0</v>
      </c>
      <c r="P17">
        <f t="shared" si="18"/>
        <v>0</v>
      </c>
      <c r="Q17" s="13">
        <f t="shared" si="19"/>
        <v>0</v>
      </c>
    </row>
    <row r="18" spans="1:26" x14ac:dyDescent="0.25">
      <c r="A18" s="3">
        <f t="shared" si="0"/>
        <v>0</v>
      </c>
      <c r="B18" s="3">
        <f t="shared" si="1"/>
        <v>0</v>
      </c>
      <c r="C18" s="3">
        <f t="shared" si="9"/>
        <v>0</v>
      </c>
      <c r="D18" s="3">
        <f t="shared" ref="D18:D19" si="20">C18*1.2</f>
        <v>0</v>
      </c>
      <c r="E18" s="4">
        <f t="shared" ref="E18:E19" si="21">R18</f>
        <v>0</v>
      </c>
      <c r="F18" s="7" t="e">
        <f t="shared" ref="F18:F19" si="22">ROUND((E18/B18),0)</f>
        <v>#DIV/0!</v>
      </c>
      <c r="G18" s="7" t="e">
        <f t="shared" ref="G18:G19" si="23">ROUND((E18/C18),0)</f>
        <v>#DIV/0!</v>
      </c>
      <c r="H18" s="12" t="e">
        <f t="shared" ref="H18:H19" si="24">ROUND((E18/D18),0)</f>
        <v>#DIV/0!</v>
      </c>
      <c r="I18" s="3" t="e">
        <f>#REF!</f>
        <v>#REF!</v>
      </c>
      <c r="J18" s="3">
        <f t="shared" si="17"/>
        <v>0</v>
      </c>
      <c r="O18">
        <v>0</v>
      </c>
      <c r="P18">
        <f t="shared" si="18"/>
        <v>0</v>
      </c>
      <c r="Q18" s="13">
        <f t="shared" si="19"/>
        <v>0</v>
      </c>
    </row>
    <row r="19" spans="1:26" s="27" customFormat="1" x14ac:dyDescent="0.25">
      <c r="A19" s="24">
        <f t="shared" si="0"/>
        <v>0</v>
      </c>
      <c r="B19" s="24">
        <f t="shared" si="1"/>
        <v>0</v>
      </c>
      <c r="C19" s="24">
        <f t="shared" si="9"/>
        <v>0</v>
      </c>
      <c r="D19" s="24">
        <f t="shared" si="20"/>
        <v>0</v>
      </c>
      <c r="E19" s="25">
        <f t="shared" si="21"/>
        <v>0</v>
      </c>
      <c r="F19" s="24" t="e">
        <f t="shared" si="22"/>
        <v>#DIV/0!</v>
      </c>
      <c r="G19" s="24" t="e">
        <f t="shared" si="23"/>
        <v>#DIV/0!</v>
      </c>
      <c r="H19" s="26" t="e">
        <f t="shared" si="24"/>
        <v>#DIV/0!</v>
      </c>
      <c r="I19" s="24" t="e">
        <f>#REF!</f>
        <v>#REF!</v>
      </c>
      <c r="J19" s="3">
        <f t="shared" si="17"/>
        <v>0</v>
      </c>
      <c r="K19"/>
      <c r="L19"/>
      <c r="M19"/>
      <c r="N19"/>
      <c r="O19">
        <v>0</v>
      </c>
      <c r="P19">
        <f t="shared" si="18"/>
        <v>0</v>
      </c>
      <c r="Q19" s="13">
        <f t="shared" si="19"/>
        <v>0</v>
      </c>
      <c r="R19"/>
      <c r="S19"/>
      <c r="T19"/>
    </row>
    <row r="22" spans="1:26" ht="16.5" x14ac:dyDescent="0.3">
      <c r="C22" s="18" t="s">
        <v>14</v>
      </c>
      <c r="D22" s="17"/>
      <c r="E22" s="17"/>
      <c r="G22" s="23" t="s">
        <v>30</v>
      </c>
      <c r="H22" s="23"/>
      <c r="I22" s="23"/>
      <c r="J22" s="23"/>
      <c r="K22" s="23"/>
      <c r="L22" s="23"/>
      <c r="M22" s="23"/>
      <c r="N22" s="23"/>
      <c r="O22" s="23"/>
      <c r="Q22"/>
      <c r="T22">
        <f>12000*1.2</f>
        <v>14400</v>
      </c>
      <c r="W22" s="30"/>
    </row>
    <row r="23" spans="1:26" ht="32.25" customHeight="1" x14ac:dyDescent="0.3">
      <c r="C23" s="17" t="s">
        <v>15</v>
      </c>
      <c r="D23" s="17">
        <v>2023</v>
      </c>
      <c r="E23" s="17"/>
      <c r="H23" s="40" t="s">
        <v>33</v>
      </c>
      <c r="I23" s="40"/>
    </row>
    <row r="24" spans="1:26" ht="28.5" customHeight="1" x14ac:dyDescent="0.3">
      <c r="C24" s="17" t="s">
        <v>16</v>
      </c>
      <c r="D24" s="18">
        <v>1980</v>
      </c>
      <c r="E24" s="17"/>
      <c r="G24" s="33" t="s">
        <v>13</v>
      </c>
      <c r="H24" s="34" t="s">
        <v>35</v>
      </c>
      <c r="I24" s="34"/>
      <c r="J24" s="33"/>
      <c r="K24" s="33"/>
      <c r="L24" s="33"/>
      <c r="M24" s="33"/>
      <c r="N24" s="33"/>
      <c r="O24" s="33"/>
      <c r="P24" s="5"/>
      <c r="Q24" s="5"/>
      <c r="S24" s="8"/>
      <c r="T24" s="8"/>
      <c r="U24" s="8">
        <v>16889</v>
      </c>
      <c r="V24" s="8"/>
      <c r="W24" s="8"/>
      <c r="X24" s="8"/>
      <c r="Y24" s="8"/>
      <c r="Z24" s="8"/>
    </row>
    <row r="25" spans="1:26" ht="21" customHeight="1" x14ac:dyDescent="0.3">
      <c r="C25" s="17" t="s">
        <v>17</v>
      </c>
      <c r="D25" s="17">
        <f>D23-D24</f>
        <v>43</v>
      </c>
      <c r="E25" s="17"/>
      <c r="H25" s="13" t="s">
        <v>31</v>
      </c>
      <c r="Q25"/>
      <c r="S25" s="8"/>
      <c r="T25" s="8"/>
      <c r="U25" s="8"/>
      <c r="V25" s="8"/>
      <c r="W25" s="8"/>
      <c r="X25" s="8"/>
      <c r="Y25" s="8"/>
      <c r="Z25" s="8"/>
    </row>
    <row r="26" spans="1:26" ht="16.5" x14ac:dyDescent="0.3">
      <c r="C26" s="17"/>
      <c r="D26" s="17">
        <f>D25-60</f>
        <v>-17</v>
      </c>
      <c r="E26" s="17"/>
      <c r="H26"/>
      <c r="I26" s="13"/>
      <c r="Q26"/>
      <c r="S26" s="8"/>
      <c r="T26" s="8"/>
      <c r="U26" s="8"/>
      <c r="V26" s="8"/>
      <c r="W26" s="8"/>
      <c r="X26" s="8"/>
      <c r="Y26" s="8"/>
      <c r="Z26" s="8"/>
    </row>
    <row r="27" spans="1:26" ht="16.5" x14ac:dyDescent="0.3">
      <c r="C27" s="17" t="s">
        <v>18</v>
      </c>
      <c r="D27" s="19">
        <f>2000*545</f>
        <v>1090000</v>
      </c>
      <c r="E27" s="19"/>
      <c r="H27"/>
      <c r="I27" s="13"/>
      <c r="Q27"/>
      <c r="S27" s="8"/>
      <c r="T27" s="8"/>
      <c r="U27" s="8"/>
      <c r="V27" s="8"/>
      <c r="W27" s="8"/>
      <c r="X27" s="8"/>
      <c r="Y27" s="8"/>
      <c r="Z27" s="8"/>
    </row>
    <row r="28" spans="1:26" ht="16.5" x14ac:dyDescent="0.3">
      <c r="C28" s="17" t="s">
        <v>19</v>
      </c>
      <c r="D28" s="17"/>
      <c r="E28" s="17"/>
      <c r="F28" s="15"/>
      <c r="H28" s="41" t="s">
        <v>32</v>
      </c>
      <c r="I28" s="42">
        <v>5600000</v>
      </c>
      <c r="J28" s="41" t="s">
        <v>37</v>
      </c>
      <c r="Q28"/>
      <c r="S28" s="8"/>
      <c r="T28" s="8"/>
      <c r="U28" s="8"/>
      <c r="V28" s="8"/>
      <c r="W28" s="8"/>
      <c r="X28" s="8"/>
      <c r="Y28" s="8"/>
      <c r="Z28" s="8"/>
    </row>
    <row r="29" spans="1:26" ht="16.5" x14ac:dyDescent="0.3">
      <c r="C29" s="17"/>
      <c r="D29" s="17"/>
      <c r="E29" s="17"/>
      <c r="H29"/>
      <c r="I29" s="13"/>
      <c r="S29" s="8"/>
      <c r="T29" s="8"/>
      <c r="U29" s="8"/>
      <c r="V29" s="8"/>
      <c r="W29" s="8"/>
      <c r="X29" s="8"/>
      <c r="Y29" s="8"/>
      <c r="Z29" s="8"/>
    </row>
    <row r="30" spans="1:26" ht="16.5" x14ac:dyDescent="0.3">
      <c r="C30" s="17" t="s">
        <v>20</v>
      </c>
      <c r="D30" s="17">
        <v>0</v>
      </c>
      <c r="E30" s="17"/>
      <c r="S30" s="8"/>
      <c r="T30" s="8"/>
      <c r="U30" s="8"/>
      <c r="V30" s="8"/>
      <c r="W30" s="8"/>
      <c r="X30" s="8"/>
      <c r="Y30" s="8"/>
      <c r="Z30" s="8"/>
    </row>
    <row r="31" spans="1:26" ht="16.5" x14ac:dyDescent="0.3">
      <c r="C31" s="17" t="s">
        <v>21</v>
      </c>
      <c r="D31" s="17">
        <f>(100-10)*43/60</f>
        <v>64.5</v>
      </c>
      <c r="E31" s="17"/>
      <c r="S31" s="8"/>
      <c r="T31" s="8"/>
      <c r="U31" s="8"/>
      <c r="V31" s="8"/>
      <c r="W31" s="8"/>
      <c r="X31" s="8"/>
      <c r="Y31" s="8"/>
      <c r="Z31" s="8"/>
    </row>
    <row r="32" spans="1:26" ht="16.5" x14ac:dyDescent="0.3">
      <c r="C32" s="17"/>
      <c r="D32" s="20">
        <f>D31%</f>
        <v>0.64500000000000002</v>
      </c>
      <c r="E32" s="20"/>
      <c r="O32" s="5"/>
      <c r="S32" s="8"/>
      <c r="T32" s="8"/>
      <c r="U32" s="8"/>
      <c r="V32" s="8"/>
      <c r="W32" s="8"/>
      <c r="X32" s="8"/>
      <c r="Y32" s="8"/>
      <c r="Z32" s="8"/>
    </row>
    <row r="33" spans="3:26" ht="16.5" x14ac:dyDescent="0.3">
      <c r="C33" s="17" t="s">
        <v>22</v>
      </c>
      <c r="D33" s="19">
        <f>ROUND((D27*D32),0)</f>
        <v>703050</v>
      </c>
      <c r="E33" s="19"/>
      <c r="S33" s="8"/>
      <c r="T33" s="8"/>
      <c r="U33" s="8"/>
      <c r="V33" s="8"/>
      <c r="W33" s="8"/>
      <c r="X33" s="8"/>
      <c r="Y33" s="8"/>
      <c r="Z33" s="8"/>
    </row>
    <row r="34" spans="3:26" ht="16.5" x14ac:dyDescent="0.3">
      <c r="C34" s="32" t="s">
        <v>34</v>
      </c>
      <c r="D34" s="19">
        <v>545</v>
      </c>
      <c r="E34" s="21" t="s">
        <v>36</v>
      </c>
      <c r="I34" s="31"/>
      <c r="S34" s="8"/>
      <c r="T34" s="8"/>
      <c r="U34" s="8"/>
      <c r="V34" s="8"/>
      <c r="W34" s="8"/>
      <c r="X34" s="8"/>
      <c r="Y34" s="8"/>
      <c r="Z34" s="8"/>
    </row>
    <row r="35" spans="3:26" ht="16.5" x14ac:dyDescent="0.3">
      <c r="C35" s="17" t="s">
        <v>23</v>
      </c>
      <c r="D35" s="17">
        <v>12200</v>
      </c>
      <c r="E35" s="17"/>
      <c r="P35" s="14"/>
      <c r="Q35" s="5"/>
      <c r="R35" s="5"/>
      <c r="S35" s="5"/>
      <c r="T35" s="5"/>
      <c r="U35" s="5"/>
      <c r="V35" s="5"/>
      <c r="W35" s="8"/>
      <c r="X35" s="8"/>
      <c r="Y35" s="8"/>
      <c r="Z35" s="8"/>
    </row>
    <row r="36" spans="3:26" ht="16.5" x14ac:dyDescent="0.3">
      <c r="C36" s="17" t="s">
        <v>24</v>
      </c>
      <c r="D36" s="19">
        <f>D35*D34</f>
        <v>6649000</v>
      </c>
      <c r="E36" s="19"/>
      <c r="P36" s="14"/>
      <c r="Q36" s="5"/>
      <c r="R36" s="5"/>
      <c r="S36" s="8"/>
      <c r="T36" s="8"/>
      <c r="U36" s="8"/>
      <c r="V36" s="8"/>
      <c r="W36" s="8"/>
      <c r="X36" s="8"/>
      <c r="Y36" s="8"/>
      <c r="Z36" s="8"/>
    </row>
    <row r="37" spans="3:26" ht="16.5" x14ac:dyDescent="0.3">
      <c r="C37" s="18" t="s">
        <v>25</v>
      </c>
      <c r="D37" s="21">
        <f>D36-D33</f>
        <v>5945950</v>
      </c>
      <c r="E37" s="22"/>
      <c r="S37" s="8"/>
      <c r="T37" s="8"/>
      <c r="U37" s="8"/>
      <c r="V37" s="8"/>
      <c r="W37" s="8"/>
      <c r="X37" s="8"/>
      <c r="Y37" s="8"/>
      <c r="Z37" s="8"/>
    </row>
    <row r="38" spans="3:26" ht="16.5" x14ac:dyDescent="0.3">
      <c r="C38" s="18" t="s">
        <v>26</v>
      </c>
      <c r="D38" s="21">
        <f>D37*0.9</f>
        <v>5351355</v>
      </c>
      <c r="E38" s="22"/>
      <c r="S38" s="8"/>
      <c r="T38" s="8"/>
      <c r="U38" s="8"/>
      <c r="V38" s="8"/>
      <c r="W38" s="8"/>
      <c r="X38" s="8"/>
      <c r="Y38" s="8"/>
      <c r="Z38" s="8"/>
    </row>
    <row r="39" spans="3:26" ht="16.5" x14ac:dyDescent="0.3">
      <c r="C39" s="18" t="s">
        <v>27</v>
      </c>
      <c r="D39" s="21">
        <f>D37*0.8</f>
        <v>4756760</v>
      </c>
      <c r="E39" s="22"/>
      <c r="S39" s="8"/>
      <c r="T39" s="9"/>
      <c r="U39" s="8"/>
      <c r="V39" s="8"/>
      <c r="W39" s="8"/>
      <c r="X39" s="8"/>
      <c r="Y39" s="8"/>
      <c r="Z39" s="8"/>
    </row>
    <row r="40" spans="3:26" ht="16.5" x14ac:dyDescent="0.3">
      <c r="C40" s="18" t="s">
        <v>28</v>
      </c>
      <c r="D40" s="21">
        <f>D37*0.025/12</f>
        <v>12387.395833333334</v>
      </c>
      <c r="E40" s="22"/>
      <c r="S40" s="9"/>
      <c r="T40" s="8"/>
      <c r="U40" s="8"/>
      <c r="V40" s="8"/>
      <c r="W40" s="8"/>
      <c r="X40" s="8"/>
      <c r="Y40" s="8"/>
      <c r="Z40" s="8"/>
    </row>
    <row r="41" spans="3:26" x14ac:dyDescent="0.25">
      <c r="S41" s="8"/>
      <c r="T41" s="8"/>
      <c r="U41" s="8"/>
      <c r="V41" s="8"/>
      <c r="W41" s="8"/>
      <c r="X41" s="8"/>
      <c r="Y41" s="8"/>
      <c r="Z41" s="8"/>
    </row>
  </sheetData>
  <mergeCells count="1">
    <mergeCell ref="H23:I2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5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B2" sqref="B2"/>
    </sheetView>
  </sheetViews>
  <sheetFormatPr defaultRowHeight="15" x14ac:dyDescent="0.25"/>
  <sheetData>
    <row r="2" spans="1:1" x14ac:dyDescent="0.25">
      <c r="A2" s="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2" sqref="G2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5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20-20</vt:lpstr>
      <vt:lpstr>Sheet1</vt:lpstr>
      <vt:lpstr>Sheet3</vt:lpstr>
      <vt:lpstr>Sheet2</vt:lpstr>
      <vt:lpstr>Sheet4</vt:lpstr>
      <vt:lpstr>Sheet5</vt:lpstr>
      <vt:lpstr>Sheet6</vt:lpstr>
      <vt:lpstr>Sheet7</vt:lpstr>
      <vt:lpstr>Sheet8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DESK-28 VASTUKALA</cp:lastModifiedBy>
  <cp:lastPrinted>2019-11-05T06:14:02Z</cp:lastPrinted>
  <dcterms:created xsi:type="dcterms:W3CDTF">2018-02-17T10:36:41Z</dcterms:created>
  <dcterms:modified xsi:type="dcterms:W3CDTF">2023-12-07T11:19:53Z</dcterms:modified>
</cp:coreProperties>
</file>