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akash Gosav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Measure,emt 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3" l="1"/>
  <c r="C14" i="25"/>
  <c r="F27" i="23"/>
  <c r="E27" i="23"/>
  <c r="J9" i="33"/>
  <c r="J13" i="33"/>
  <c r="J6" i="33"/>
  <c r="J7" i="33"/>
  <c r="J8" i="33"/>
  <c r="J5" i="33"/>
  <c r="J10" i="33" s="1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B4" i="4" s="1"/>
  <c r="J4" i="4"/>
  <c r="I4" i="4"/>
  <c r="E4" i="4"/>
  <c r="A4" i="4"/>
  <c r="P3" i="4"/>
  <c r="Q3" i="4" s="1"/>
  <c r="B3" i="4" s="1"/>
  <c r="J3" i="4"/>
  <c r="I3" i="4"/>
  <c r="E3" i="4"/>
  <c r="A3" i="4"/>
  <c r="P2" i="4"/>
  <c r="Q2" i="4" s="1"/>
  <c r="B2" i="4" s="1"/>
  <c r="J2" i="4"/>
  <c r="I2" i="4"/>
  <c r="E2" i="4"/>
  <c r="A2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10" i="4"/>
  <c r="Q10" i="4" s="1"/>
  <c r="B10" i="4" s="1"/>
  <c r="C10" i="4" s="1"/>
  <c r="D10" i="4" s="1"/>
  <c r="J10" i="4"/>
  <c r="I10" i="4"/>
  <c r="E10" i="4"/>
  <c r="A10" i="4"/>
  <c r="J15" i="33" l="1"/>
  <c r="G10" i="4"/>
  <c r="F8" i="4"/>
  <c r="F7" i="4"/>
  <c r="F9" i="4"/>
  <c r="F2" i="4"/>
  <c r="C2" i="4"/>
  <c r="F6" i="4"/>
  <c r="C6" i="4"/>
  <c r="C4" i="4"/>
  <c r="F4" i="4"/>
  <c r="F5" i="4"/>
  <c r="C5" i="4"/>
  <c r="F3" i="4"/>
  <c r="C3" i="4"/>
  <c r="H7" i="4"/>
  <c r="H8" i="4"/>
  <c r="H9" i="4"/>
  <c r="G7" i="4"/>
  <c r="G8" i="4"/>
  <c r="G9" i="4"/>
  <c r="F10" i="4"/>
  <c r="H10" i="4"/>
  <c r="G5" i="4" l="1"/>
  <c r="D5" i="4"/>
  <c r="H5" i="4" s="1"/>
  <c r="G4" i="4"/>
  <c r="D4" i="4"/>
  <c r="H4" i="4" s="1"/>
  <c r="G2" i="4"/>
  <c r="D2" i="4"/>
  <c r="H2" i="4" s="1"/>
  <c r="G3" i="4"/>
  <c r="D3" i="4"/>
  <c r="H3" i="4" s="1"/>
  <c r="D6" i="4"/>
  <c r="H6" i="4" s="1"/>
  <c r="G6" i="4"/>
  <c r="C18" i="25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1" i="23"/>
  <c r="B20" i="23" l="1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<sst xmlns="http://schemas.openxmlformats.org/spreadsheetml/2006/main" count="135" uniqueCount="102">
  <si>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</si>
  <si>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</si>
  <si>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</si>
  <si>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</si>
  <si>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</si>
  <si>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</si>
  <si>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</si>
  <si>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</si>
  <si>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</si>
  <si>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</si>
  <si>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</si>
  <si>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</si>
  <si>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</si>
  <si>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</si>
  <si>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</si>
  <si>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</si>
  <si>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</si>
  <si>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</si>
  <si>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</si>
  <si>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</si>
  <si>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</si>
  <si>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</si>
  <si>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</si>
  <si>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</si>
  <si>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</si>
  <si>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</si>
  <si>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</si>
  <si>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</si>
  <si>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</si>
  <si>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</si>
  <si>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</si>
  <si>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</si>
  <si>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</si>
  <si>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</si>
  <si>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</si>
  <si>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</si>
  <si>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</si>
  <si>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</si>
  <si>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</si>
  <si>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</si>
  <si>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</si>
  <si>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</si>
  <si>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</si>
  <si>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</si>
  <si>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</si>
  <si>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</si>
  <si>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</si>
  <si>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</si>
  <si>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</si>
  <si>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</si>
  <si>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</si>
  <si>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</si>
  <si>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</si>
  <si>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</si>
  <si>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</si>
  <si>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</si>
  <si>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</si>
  <si>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</si>
  <si>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</si>
  <si>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</si>
  <si>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</si>
  <si>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</si>
  <si>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</si>
  <si>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</si>
  <si>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</si>
  <si>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</si>
  <si>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</si>
  <si>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</si>
  <si>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</si>
  <si>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</si>
  <si>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</si>
  <si>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</si>
  <si>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</si>
  <si>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</si>
  <si>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</si>
  <si>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</si>
  <si>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</si>
  <si>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</si>
  <si>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</si>
  <si>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</si>
  <si>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</si>
  <si>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</si>
  <si>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</si>
  <si>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</si>
  <si>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</si>
  <si>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</si>
  <si>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</si>
  <si>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</si>
  <si>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</si>
  <si>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</si>
  <si>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</si>
  <si>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</si>
  <si>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</si>
  <si>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</si>
  <si>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</si>
  <si>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</si>
  <si>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</si>
  <si>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</si>
  <si>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pass</t>
  </si>
  <si>
    <t>Hall</t>
  </si>
  <si>
    <t>Kit</t>
  </si>
  <si>
    <t>Bed+ 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</si>
</sst>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9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/>
    <xf numFmtId="169" fontId="0" fillId="0" borderId="0" xfId="0" applyNumberFormat="1"/>
    <xf numFmtId="169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F15" sqref="F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39535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37500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37500</v>
      </c>
      <c r="D5" s="57" t="s">
        <v>61</v>
      </c>
      <c r="E5" s="58">
        <f>ROUND(C5/10.764,0)</f>
        <v>3484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0.09</v>
      </c>
      <c r="D8" s="100">
        <f>1-C8</f>
        <v>0.91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20657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35457</v>
      </c>
      <c r="D10" s="57" t="s">
        <v>61</v>
      </c>
      <c r="E10" s="58">
        <f>ROUND(C10/10.764,0)</f>
        <v>3294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9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51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586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1930284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1172000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I9" sqref="I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5400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9</v>
      </c>
      <c r="D7" s="25"/>
      <c r="F7" s="76"/>
      <c r="G7" s="76"/>
    </row>
    <row r="8" spans="1:9">
      <c r="A8" s="15" t="s">
        <v>18</v>
      </c>
      <c r="B8" s="24"/>
      <c r="C8" s="25">
        <f>C9-C7</f>
        <v>51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13.5</v>
      </c>
      <c r="D10" s="25"/>
      <c r="F10" s="76"/>
      <c r="G10" s="76"/>
    </row>
    <row r="11" spans="1:9">
      <c r="A11" s="15"/>
      <c r="B11" s="26"/>
      <c r="C11" s="27">
        <f>C10%</f>
        <v>0.13500000000000001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270</v>
      </c>
      <c r="D12" s="23"/>
      <c r="F12" s="76"/>
      <c r="G12" s="76"/>
    </row>
    <row r="13" spans="1:9">
      <c r="A13" s="15" t="s">
        <v>22</v>
      </c>
      <c r="B13" s="19"/>
      <c r="C13" s="20">
        <f>C6-C12</f>
        <v>1730</v>
      </c>
      <c r="D13" s="23"/>
      <c r="F13" s="76"/>
      <c r="G13" s="76"/>
      <c r="H13" s="120"/>
      <c r="I13" s="30"/>
    </row>
    <row r="14" spans="1:9">
      <c r="A14" s="15" t="s">
        <v>15</v>
      </c>
      <c r="B14" s="19"/>
      <c r="C14" s="20">
        <f>C5</f>
        <v>3400</v>
      </c>
      <c r="D14" s="23"/>
      <c r="F14" s="76"/>
      <c r="G14" s="76"/>
      <c r="H14" s="120"/>
    </row>
    <row r="15" spans="1:9">
      <c r="B15" s="19"/>
      <c r="C15" s="20"/>
      <c r="D15" s="23"/>
      <c r="F15" s="76"/>
      <c r="G15" s="76"/>
      <c r="H15" s="120"/>
      <c r="I15" s="61"/>
    </row>
    <row r="16" spans="1:9">
      <c r="A16" s="28" t="s">
        <v>23</v>
      </c>
      <c r="B16" s="29"/>
      <c r="C16" s="21">
        <f>C14+C13</f>
        <v>5130</v>
      </c>
      <c r="D16" s="21"/>
      <c r="E16" s="61"/>
      <c r="F16" s="76"/>
      <c r="G16" s="76"/>
      <c r="H16" s="120"/>
      <c r="I16" s="54"/>
    </row>
    <row r="17" spans="1:9">
      <c r="B17" s="24"/>
      <c r="C17" s="25"/>
      <c r="D17" s="25"/>
      <c r="F17" s="76"/>
      <c r="G17" s="76"/>
      <c r="H17" s="120"/>
      <c r="I17" s="54"/>
    </row>
    <row r="18" spans="1:9" ht="16.5">
      <c r="A18" s="28" t="s">
        <v>94</v>
      </c>
      <c r="B18" s="7"/>
      <c r="C18" s="74">
        <v>489</v>
      </c>
      <c r="D18" s="74"/>
      <c r="E18" s="75"/>
      <c r="F18" s="76"/>
      <c r="G18" s="76"/>
      <c r="H18" s="120"/>
    </row>
    <row r="19" spans="1:9">
      <c r="A19" s="15"/>
      <c r="B19" s="6"/>
      <c r="C19" s="30">
        <f>C18*C16</f>
        <v>2508570</v>
      </c>
      <c r="D19" s="76" t="s">
        <v>68</v>
      </c>
      <c r="E19" s="30"/>
      <c r="F19" s="76"/>
      <c r="G19" s="76"/>
    </row>
    <row r="20" spans="1:9">
      <c r="A20" s="15"/>
      <c r="B20" s="61">
        <f>C20*90</f>
        <v>214482735</v>
      </c>
      <c r="C20" s="31">
        <f>C19*95%</f>
        <v>2383141.5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2006856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978000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5226.1875</v>
      </c>
      <c r="D25" s="31"/>
    </row>
    <row r="26" spans="1:9">
      <c r="C26" s="31"/>
      <c r="D26" s="31"/>
    </row>
    <row r="27" spans="1:9">
      <c r="C27" s="31"/>
      <c r="D27" s="31">
        <v>45.39</v>
      </c>
      <c r="E27" s="122">
        <f>D27*10.764</f>
        <v>488.57795999999996</v>
      </c>
      <c r="F27" s="121">
        <f>E27*1.2</f>
        <v>586.29355199999998</v>
      </c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J15"/>
  <sheetViews>
    <sheetView workbookViewId="0">
      <selection activeCell="G18" sqref="G18"/>
    </sheetView>
  </sheetViews>
  <sheetFormatPr defaultRowHeight="15"/>
  <sheetData>
    <row r="5" spans="7:10">
      <c r="G5" s="73" t="s">
        <v>99</v>
      </c>
      <c r="H5">
        <v>10.1</v>
      </c>
      <c r="I5">
        <v>16</v>
      </c>
      <c r="J5">
        <f>H5*I5</f>
        <v>161.6</v>
      </c>
    </row>
    <row r="6" spans="7:10">
      <c r="G6" s="73" t="s">
        <v>100</v>
      </c>
      <c r="H6">
        <v>8.6999999999999993</v>
      </c>
      <c r="I6">
        <v>12</v>
      </c>
      <c r="J6" s="73">
        <f t="shared" ref="J6:J9" si="0">H6*I6</f>
        <v>104.39999999999999</v>
      </c>
    </row>
    <row r="7" spans="7:10">
      <c r="G7" s="73" t="s">
        <v>101</v>
      </c>
      <c r="H7">
        <v>9.3000000000000007</v>
      </c>
      <c r="I7">
        <v>12.3</v>
      </c>
      <c r="J7" s="73">
        <f t="shared" si="0"/>
        <v>114.39000000000001</v>
      </c>
    </row>
    <row r="8" spans="7:10">
      <c r="G8" s="73" t="s">
        <v>101</v>
      </c>
      <c r="H8">
        <v>9.1999999999999993</v>
      </c>
      <c r="I8">
        <v>15.8</v>
      </c>
      <c r="J8" s="73">
        <f t="shared" si="0"/>
        <v>145.35999999999999</v>
      </c>
    </row>
    <row r="9" spans="7:10">
      <c r="G9" s="73" t="s">
        <v>98</v>
      </c>
      <c r="H9">
        <v>4</v>
      </c>
      <c r="I9">
        <v>3</v>
      </c>
      <c r="J9">
        <f t="shared" si="0"/>
        <v>12</v>
      </c>
    </row>
    <row r="10" spans="7:10">
      <c r="J10">
        <f>SUM(J5:J9)</f>
        <v>537.75</v>
      </c>
    </row>
    <row r="13" spans="7:10">
      <c r="G13" s="73" t="s">
        <v>69</v>
      </c>
      <c r="H13">
        <v>3.1</v>
      </c>
      <c r="I13">
        <v>10.199999999999999</v>
      </c>
      <c r="J13">
        <f>H13*I13</f>
        <v>31.619999999999997</v>
      </c>
    </row>
    <row r="15" spans="7:10">
      <c r="J15">
        <f>J13+J10</f>
        <v>569.37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Measure,emt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2023-11-22T07:41:14Z</dcterms:modified>
</cp:coreProperties>
</file>