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NEHA SUNIL JADHAV - Cosmos\"/>
    </mc:Choice>
  </mc:AlternateContent>
  <xr:revisionPtr revIDLastSave="0" documentId="13_ncr:1_{428112B1-8197-47D6-8FD8-35CE1832529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34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Q3" i="4"/>
  <c r="B3" i="4" s="1"/>
  <c r="C3" i="4" s="1"/>
  <c r="D3" i="4" s="1"/>
  <c r="J3" i="4"/>
  <c r="I3" i="4"/>
  <c r="E3" i="4"/>
  <c r="A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11" i="4" l="1"/>
  <c r="H6" i="4"/>
  <c r="H15" i="4"/>
  <c r="H4" i="4"/>
  <c r="H16" i="4"/>
  <c r="H19" i="4"/>
  <c r="H23" i="4"/>
  <c r="H3" i="4"/>
  <c r="H7" i="4"/>
  <c r="F6" i="4"/>
  <c r="F7" i="4"/>
  <c r="F8" i="4"/>
  <c r="G7" i="4"/>
  <c r="G8" i="4"/>
  <c r="G6" i="4"/>
  <c r="H13" i="4"/>
  <c r="H17" i="4"/>
  <c r="H20" i="4"/>
  <c r="H14" i="4"/>
  <c r="H18" i="4"/>
  <c r="H21" i="4"/>
  <c r="H22" i="4"/>
  <c r="F3" i="4"/>
  <c r="F14" i="4"/>
  <c r="F16" i="4"/>
  <c r="F18" i="4"/>
  <c r="F19" i="4"/>
  <c r="F20" i="4"/>
  <c r="F22" i="4"/>
  <c r="G3" i="4"/>
  <c r="G13" i="4"/>
  <c r="G14" i="4"/>
  <c r="G15" i="4"/>
  <c r="G16" i="4"/>
  <c r="G17" i="4"/>
  <c r="G18" i="4"/>
  <c r="G19" i="4"/>
  <c r="G20" i="4"/>
  <c r="G21" i="4"/>
  <c r="G22" i="4"/>
  <c r="G23" i="4"/>
  <c r="F13" i="4"/>
  <c r="F15" i="4"/>
  <c r="F17" i="4"/>
  <c r="F21" i="4"/>
  <c r="F23" i="4"/>
  <c r="H5" i="4"/>
  <c r="H9" i="4"/>
  <c r="H10" i="4"/>
  <c r="F4" i="4"/>
  <c r="F10" i="4"/>
  <c r="F11" i="4"/>
  <c r="F5" i="4"/>
  <c r="F9" i="4"/>
  <c r="G9" i="4"/>
  <c r="G10" i="4"/>
  <c r="G4" i="4"/>
  <c r="G5" i="4"/>
  <c r="G11" i="4"/>
  <c r="V43" i="4"/>
  <c r="V37" i="4"/>
  <c r="V32" i="4"/>
  <c r="V33" i="4" s="1"/>
  <c r="V38" i="4" l="1"/>
  <c r="V39" i="4" s="1"/>
  <c r="V40" i="4" s="1"/>
  <c r="V44" i="4" s="1"/>
  <c r="V45" i="4" l="1"/>
  <c r="V47" i="4"/>
  <c r="V46" i="4"/>
  <c r="R39" i="4"/>
  <c r="Q39" i="4"/>
  <c r="S39" i="4" l="1"/>
  <c r="S40" i="4" s="1"/>
  <c r="S42" i="4" s="1"/>
  <c r="S41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<sst xmlns="http://schemas.openxmlformats.org/spreadsheetml/2006/main" count="45" uniqueCount="39">
  <si>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</si>
  <si>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</si>
  <si>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</si>
  <si>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</si>
  <si>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</si>
  <si>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</si>
  <si>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</si>
  <si>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</si>
  <si>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</si>
  <si>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</si>
  <si>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</si>
  <si>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</si>
  <si>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</si>
  <si>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</si>
  <si>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</si>
  <si>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</si>
  <si>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</si>
  <si>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</si>
  <si>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</si>
  <si>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</si>
  <si>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</si>
  <si>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</si>
  <si>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</si>
  <si>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</si>
  <si>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</si>
  <si>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</si>
  <si>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</si>
  <si>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</si>
  <si>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</si>
  <si>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</si>
  <si>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</si>
  <si>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</si>
  <si>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</si>
  <si>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</si>
  <si>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</si>
  <si>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</si>
  <si>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</si>
  <si>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 xml:space="preserve">Cosmos Bank ( Ambarnath Branch )  - MISS. NEHA SUNIL JADHAV </t>
  </si>
  <si>
    <t>As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</si>
</sst>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2" borderId="0" xfId="0" applyFont="1" applyFill="1" applyAlignment="1">
      <alignment horizontal="center" vertical="center"/>
    </xf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30</xdr:row>
      <xdr:rowOff>105561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4F9F4-D212-4A65-BF4C-3B2446D0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56300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0</xdr:rowOff>
    </xdr:from>
    <xdr:to>
      <xdr:col>30</xdr:col>
      <xdr:colOff>526317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6F499-DFD7-4045-9777-E0342FA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0"/>
          <a:ext cx="17499867" cy="8240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3</xdr:row>
      <xdr:rowOff>76200</xdr:rowOff>
    </xdr:from>
    <xdr:to>
      <xdr:col>32</xdr:col>
      <xdr:colOff>2433</xdr:colOff>
      <xdr:row>43</xdr:row>
      <xdr:rowOff>86790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0E262-FD7F-4B2B-A536-733B51BD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647700"/>
          <a:ext cx="17433183" cy="76305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126310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E701A-7F87-4EF8-93A5-0F89F667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04710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497837</xdr:colOff>
      <xdr:row>35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F40B4-0604-4E17-8A0E-B84556A7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76237" cy="5601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3</xdr:row>
      <xdr:rowOff>171451</xdr:rowOff>
    </xdr:from>
    <xdr:to>
      <xdr:col>28</xdr:col>
      <xdr:colOff>478793</xdr:colOff>
      <xdr:row>31</xdr:row>
      <xdr:rowOff>150133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0B46E7-D381-4DE9-8865-489849C3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742951"/>
          <a:ext cx="17023718" cy="53126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0</xdr:row>
      <xdr:rowOff>0</xdr:rowOff>
    </xdr:from>
    <xdr:to>
      <xdr:col>26</xdr:col>
      <xdr:colOff>307268</xdr:colOff>
      <xdr:row>37</xdr:row>
      <xdr:rowOff>161740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C1DD9-259F-4EC8-B430-F687E7B3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49" y="0"/>
          <a:ext cx="14918619" cy="68768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307310</xdr:colOff>
      <xdr:row>46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31B0D-6D82-4CD1-95BF-EA491796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85710" cy="7611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393047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6CB52-D209-464A-9074-8235607C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1447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69152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0209C-18C9-4A10-8F44-D74FDFE1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47552" cy="8545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145362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57D0E2-3292-4C64-BCB2-B3FC8A3CF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23762" cy="8240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440594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DD6D5-BCE2-4C2A-BE18-28C17E699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09394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V35" sqref="V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ht="14.25" customHeight="1" x14ac:dyDescent="0.25">
      <c r="A3" s="4">
        <f>N3</f>
        <v>0</v>
      </c>
      <c r="B3" s="4">
        <f>Q3</f>
        <v>358.33333333333337</v>
      </c>
      <c r="C3" s="4">
        <f>B3*1.2</f>
        <v>430.00000000000006</v>
      </c>
      <c r="D3" s="4">
        <f>C3*1.2</f>
        <v>516</v>
      </c>
      <c r="E3" s="5">
        <f>R3</f>
        <v>2500000</v>
      </c>
      <c r="F3" s="9">
        <f>ROUND((E3/B3),0)</f>
        <v>6977</v>
      </c>
      <c r="G3" s="9">
        <f>ROUND((E3/C3),0)</f>
        <v>5814</v>
      </c>
      <c r="H3" s="9">
        <f>ROUND((E3/D3),0)</f>
        <v>4845</v>
      </c>
      <c r="I3" s="4" t="e">
        <f>#REF!</f>
        <v>#REF!</v>
      </c>
      <c r="J3" s="4">
        <f>S3</f>
        <v>0</v>
      </c>
      <c r="O3">
        <v>0</v>
      </c>
      <c r="P3">
        <v>430</v>
      </c>
      <c r="Q3">
        <f>P3/1.2</f>
        <v>358.33333333333337</v>
      </c>
      <c r="R3" s="2">
        <v>2500000</v>
      </c>
    </row>
    <row r="4" spans="1:20" s="55" customFormat="1" x14ac:dyDescent="0.25">
      <c r="A4" s="47">
        <f t="shared" ref="A4:A11" si="0">N4</f>
        <v>0</v>
      </c>
      <c r="B4" s="47">
        <f t="shared" ref="B4:B11" si="1">Q4</f>
        <v>487.5</v>
      </c>
      <c r="C4" s="47">
        <f t="shared" ref="C4:C11" si="2">B4*1.2</f>
        <v>585</v>
      </c>
      <c r="D4" s="47">
        <f t="shared" ref="D4:D11" si="3">C4*1.2</f>
        <v>702</v>
      </c>
      <c r="E4" s="54">
        <f t="shared" ref="E4:E11" si="4">R4</f>
        <v>3850000</v>
      </c>
      <c r="F4" s="47">
        <f t="shared" ref="F4:F11" si="5">ROUND((E4/B4),0)</f>
        <v>7897</v>
      </c>
      <c r="G4" s="47">
        <f t="shared" ref="G4:G11" si="6">ROUND((E4/C4),0)</f>
        <v>6581</v>
      </c>
      <c r="H4" s="47">
        <f t="shared" ref="H4:H11" si="7">ROUND((E4/D4),0)</f>
        <v>5484</v>
      </c>
      <c r="I4" s="47" t="e">
        <f>#REF!</f>
        <v>#REF!</v>
      </c>
      <c r="J4" s="47">
        <f t="shared" ref="J4:J11" si="8">S4</f>
        <v>0</v>
      </c>
      <c r="O4" s="55">
        <v>0</v>
      </c>
      <c r="P4" s="55">
        <v>585</v>
      </c>
      <c r="Q4" s="55">
        <f t="shared" ref="P4:Q11" si="9">P4/1.2</f>
        <v>487.5</v>
      </c>
      <c r="R4" s="56">
        <v>3850000</v>
      </c>
    </row>
    <row r="5" spans="1:20" x14ac:dyDescent="0.25">
      <c r="A5" s="9">
        <f t="shared" si="0"/>
        <v>0</v>
      </c>
      <c r="B5" s="9">
        <f t="shared" si="1"/>
        <v>450</v>
      </c>
      <c r="C5" s="9">
        <f t="shared" si="2"/>
        <v>540</v>
      </c>
      <c r="D5" s="9">
        <f t="shared" si="3"/>
        <v>648</v>
      </c>
      <c r="E5" s="50">
        <f t="shared" si="4"/>
        <v>3300000</v>
      </c>
      <c r="F5" s="9">
        <f t="shared" si="5"/>
        <v>7333</v>
      </c>
      <c r="G5" s="9">
        <f t="shared" si="6"/>
        <v>6111</v>
      </c>
      <c r="H5" s="9">
        <f t="shared" si="7"/>
        <v>5093</v>
      </c>
      <c r="I5" s="9" t="e">
        <f>#REF!</f>
        <v>#REF!</v>
      </c>
      <c r="J5" s="9">
        <f t="shared" si="8"/>
        <v>0</v>
      </c>
      <c r="K5" s="51"/>
      <c r="L5" s="51"/>
      <c r="M5" s="51"/>
      <c r="N5" s="51"/>
      <c r="O5" s="51">
        <v>0</v>
      </c>
      <c r="P5" s="51">
        <v>540</v>
      </c>
      <c r="Q5" s="51">
        <f t="shared" si="9"/>
        <v>450</v>
      </c>
      <c r="R5" s="52">
        <v>3300000</v>
      </c>
    </row>
    <row r="6" spans="1:20" x14ac:dyDescent="0.25">
      <c r="A6" s="9">
        <f t="shared" ref="A6:A8" si="10">N6</f>
        <v>0</v>
      </c>
      <c r="B6" s="9">
        <f t="shared" ref="B6:B8" si="11">Q6</f>
        <v>0</v>
      </c>
      <c r="C6" s="9">
        <f t="shared" ref="C6:C8" si="12">B6*1.2</f>
        <v>0</v>
      </c>
      <c r="D6" s="9">
        <f t="shared" ref="D6:D8" si="13">C6*1.2</f>
        <v>0</v>
      </c>
      <c r="E6" s="50">
        <f t="shared" ref="E6:E8" si="14">R6</f>
        <v>0</v>
      </c>
      <c r="F6" s="9" t="e">
        <f t="shared" ref="F6:F8" si="15">ROUND((E6/B6),0)</f>
        <v>#DIV/0!</v>
      </c>
      <c r="G6" s="9" t="e">
        <f t="shared" ref="G6:G8" si="16">ROUND((E6/C6),0)</f>
        <v>#DIV/0!</v>
      </c>
      <c r="H6" s="9" t="e">
        <f t="shared" ref="H6:H8" si="17">ROUND((E6/D6),0)</f>
        <v>#DIV/0!</v>
      </c>
      <c r="I6" s="9" t="e">
        <f>#REF!</f>
        <v>#REF!</v>
      </c>
      <c r="J6" s="9">
        <f t="shared" ref="J6:J8" si="18">S6</f>
        <v>0</v>
      </c>
      <c r="K6" s="51"/>
      <c r="L6" s="51"/>
      <c r="M6" s="51"/>
      <c r="N6" s="51"/>
      <c r="O6" s="51">
        <v>0</v>
      </c>
      <c r="P6" s="51">
        <f t="shared" ref="P6:P8" si="19">O6/1.2</f>
        <v>0</v>
      </c>
      <c r="Q6" s="51">
        <f t="shared" ref="Q6:Q8" si="20">P6/1.2</f>
        <v>0</v>
      </c>
      <c r="R6" s="52">
        <v>0</v>
      </c>
    </row>
    <row r="7" spans="1:20" x14ac:dyDescent="0.25">
      <c r="A7" s="9">
        <f t="shared" si="10"/>
        <v>0</v>
      </c>
      <c r="B7" s="9">
        <f t="shared" si="11"/>
        <v>0</v>
      </c>
      <c r="C7" s="9">
        <f t="shared" si="12"/>
        <v>0</v>
      </c>
      <c r="D7" s="9">
        <f t="shared" si="13"/>
        <v>0</v>
      </c>
      <c r="E7" s="50">
        <f t="shared" si="14"/>
        <v>0</v>
      </c>
      <c r="F7" s="9" t="e">
        <f t="shared" si="15"/>
        <v>#DIV/0!</v>
      </c>
      <c r="G7" s="9" t="e">
        <f t="shared" si="16"/>
        <v>#DIV/0!</v>
      </c>
      <c r="H7" s="9" t="e">
        <f t="shared" si="17"/>
        <v>#DIV/0!</v>
      </c>
      <c r="I7" s="9" t="e">
        <f>#REF!</f>
        <v>#REF!</v>
      </c>
      <c r="J7" s="9">
        <f t="shared" si="18"/>
        <v>0</v>
      </c>
      <c r="K7" s="51"/>
      <c r="L7" s="51"/>
      <c r="M7" s="51"/>
      <c r="N7" s="51"/>
      <c r="O7" s="51">
        <v>0</v>
      </c>
      <c r="P7" s="51">
        <f t="shared" si="19"/>
        <v>0</v>
      </c>
      <c r="Q7" s="51">
        <f t="shared" si="20"/>
        <v>0</v>
      </c>
      <c r="R7" s="52">
        <v>0</v>
      </c>
    </row>
    <row r="8" spans="1:20" x14ac:dyDescent="0.25">
      <c r="A8" s="9">
        <f t="shared" si="10"/>
        <v>0</v>
      </c>
      <c r="B8" s="9">
        <f t="shared" si="11"/>
        <v>0</v>
      </c>
      <c r="C8" s="9">
        <f t="shared" si="12"/>
        <v>0</v>
      </c>
      <c r="D8" s="9">
        <f t="shared" si="13"/>
        <v>0</v>
      </c>
      <c r="E8" s="50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9" t="e">
        <f>#REF!</f>
        <v>#REF!</v>
      </c>
      <c r="J8" s="9">
        <f t="shared" si="18"/>
        <v>0</v>
      </c>
      <c r="K8" s="51"/>
      <c r="L8" s="51"/>
      <c r="M8" s="51"/>
      <c r="N8" s="51"/>
      <c r="O8" s="51">
        <v>0</v>
      </c>
      <c r="P8" s="51">
        <f t="shared" si="19"/>
        <v>0</v>
      </c>
      <c r="Q8" s="51">
        <f t="shared" si="20"/>
        <v>0</v>
      </c>
      <c r="R8" s="52">
        <v>0</v>
      </c>
    </row>
    <row r="9" spans="1:20" x14ac:dyDescent="0.25">
      <c r="A9" s="9">
        <f t="shared" si="0"/>
        <v>0</v>
      </c>
      <c r="B9" s="9">
        <f t="shared" si="1"/>
        <v>0</v>
      </c>
      <c r="C9" s="9">
        <f t="shared" si="2"/>
        <v>0</v>
      </c>
      <c r="D9" s="9">
        <f t="shared" si="3"/>
        <v>0</v>
      </c>
      <c r="E9" s="50">
        <f t="shared" si="4"/>
        <v>0</v>
      </c>
      <c r="F9" s="9" t="e">
        <f t="shared" si="5"/>
        <v>#DIV/0!</v>
      </c>
      <c r="G9" s="9" t="e">
        <f t="shared" si="6"/>
        <v>#DIV/0!</v>
      </c>
      <c r="H9" s="9" t="e">
        <f t="shared" si="7"/>
        <v>#DIV/0!</v>
      </c>
      <c r="I9" s="9" t="e">
        <f>#REF!</f>
        <v>#REF!</v>
      </c>
      <c r="J9" s="9">
        <f t="shared" si="8"/>
        <v>0</v>
      </c>
      <c r="K9" s="51"/>
      <c r="L9" s="51"/>
      <c r="M9" s="51"/>
      <c r="N9" s="51"/>
      <c r="O9" s="51">
        <v>0</v>
      </c>
      <c r="P9" s="51">
        <f t="shared" si="9"/>
        <v>0</v>
      </c>
      <c r="Q9" s="51">
        <f t="shared" si="9"/>
        <v>0</v>
      </c>
      <c r="R9" s="52">
        <v>0</v>
      </c>
    </row>
    <row r="10" spans="1:20" x14ac:dyDescent="0.25">
      <c r="A10" s="9">
        <f t="shared" si="0"/>
        <v>0</v>
      </c>
      <c r="B10" s="9">
        <f t="shared" si="1"/>
        <v>0</v>
      </c>
      <c r="C10" s="9">
        <f t="shared" si="2"/>
        <v>0</v>
      </c>
      <c r="D10" s="9">
        <f t="shared" si="3"/>
        <v>0</v>
      </c>
      <c r="E10" s="50">
        <f t="shared" si="4"/>
        <v>0</v>
      </c>
      <c r="F10" s="9" t="e">
        <f t="shared" si="5"/>
        <v>#DIV/0!</v>
      </c>
      <c r="G10" s="9" t="e">
        <f t="shared" si="6"/>
        <v>#DIV/0!</v>
      </c>
      <c r="H10" s="9" t="e">
        <f t="shared" si="7"/>
        <v>#DIV/0!</v>
      </c>
      <c r="I10" s="9" t="e">
        <f>#REF!</f>
        <v>#REF!</v>
      </c>
      <c r="J10" s="9">
        <f t="shared" si="8"/>
        <v>0</v>
      </c>
      <c r="K10" s="51"/>
      <c r="L10" s="51"/>
      <c r="M10" s="51"/>
      <c r="N10" s="51"/>
      <c r="O10" s="51">
        <v>0</v>
      </c>
      <c r="P10" s="51">
        <f t="shared" si="9"/>
        <v>0</v>
      </c>
      <c r="Q10" s="51">
        <f t="shared" si="9"/>
        <v>0</v>
      </c>
      <c r="R10" s="52">
        <v>0</v>
      </c>
    </row>
    <row r="11" spans="1:20" x14ac:dyDescent="0.25">
      <c r="A11" s="9">
        <f t="shared" si="0"/>
        <v>0</v>
      </c>
      <c r="B11" s="9">
        <f t="shared" si="1"/>
        <v>0</v>
      </c>
      <c r="C11" s="9">
        <f t="shared" si="2"/>
        <v>0</v>
      </c>
      <c r="D11" s="9">
        <f t="shared" si="3"/>
        <v>0</v>
      </c>
      <c r="E11" s="50">
        <f t="shared" si="4"/>
        <v>0</v>
      </c>
      <c r="F11" s="9" t="e">
        <f t="shared" si="5"/>
        <v>#DIV/0!</v>
      </c>
      <c r="G11" s="9" t="e">
        <f t="shared" si="6"/>
        <v>#DIV/0!</v>
      </c>
      <c r="H11" s="9" t="e">
        <f t="shared" si="7"/>
        <v>#DIV/0!</v>
      </c>
      <c r="I11" s="9" t="e">
        <f>#REF!</f>
        <v>#REF!</v>
      </c>
      <c r="J11" s="9">
        <f t="shared" si="8"/>
        <v>0</v>
      </c>
      <c r="K11" s="51"/>
      <c r="L11" s="51"/>
      <c r="M11" s="51"/>
      <c r="N11" s="51"/>
      <c r="O11" s="51">
        <v>0</v>
      </c>
      <c r="P11" s="51">
        <f t="shared" si="9"/>
        <v>0</v>
      </c>
      <c r="Q11" s="51">
        <f t="shared" si="9"/>
        <v>0</v>
      </c>
      <c r="R11" s="52">
        <v>0</v>
      </c>
    </row>
    <row r="12" spans="1:20" ht="36.75" customHeight="1" x14ac:dyDescent="0.25">
      <c r="A12" s="53" t="s">
        <v>36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</row>
    <row r="13" spans="1:20" ht="14.25" customHeight="1" x14ac:dyDescent="0.25">
      <c r="A13" s="9">
        <f t="shared" ref="A13:A23" si="21">N13</f>
        <v>0</v>
      </c>
      <c r="B13" s="9">
        <f t="shared" ref="B13:B23" si="22">Q13</f>
        <v>520</v>
      </c>
      <c r="C13" s="9">
        <f t="shared" ref="C13:C23" si="23">B13*1.2</f>
        <v>624</v>
      </c>
      <c r="D13" s="9">
        <f t="shared" ref="D13:D23" si="24">C13*1.2</f>
        <v>748.8</v>
      </c>
      <c r="E13" s="50">
        <f t="shared" ref="E13:E23" si="25">R13</f>
        <v>4000000</v>
      </c>
      <c r="F13" s="9">
        <f t="shared" ref="F13:F23" si="26">ROUND((E13/B13),0)</f>
        <v>7692</v>
      </c>
      <c r="G13" s="9">
        <f t="shared" ref="G13:G23" si="27">ROUND((E13/C13),0)</f>
        <v>6410</v>
      </c>
      <c r="H13" s="9">
        <f t="shared" ref="H13:H23" si="28">ROUND((E13/D13),0)</f>
        <v>5342</v>
      </c>
      <c r="I13" s="9" t="e">
        <f>#REF!</f>
        <v>#REF!</v>
      </c>
      <c r="J13" s="9">
        <f t="shared" ref="J13:J23" si="29">S13</f>
        <v>0</v>
      </c>
      <c r="K13" s="51"/>
      <c r="L13" s="51"/>
      <c r="M13" s="51"/>
      <c r="N13" s="51"/>
      <c r="O13" s="51">
        <v>0</v>
      </c>
      <c r="P13" s="51">
        <f t="shared" ref="P13:Q23" si="30">O13/1.2</f>
        <v>0</v>
      </c>
      <c r="Q13" s="51">
        <v>520</v>
      </c>
      <c r="R13" s="52">
        <v>4000000</v>
      </c>
    </row>
    <row r="14" spans="1:20" ht="14.25" customHeight="1" x14ac:dyDescent="0.25">
      <c r="A14" s="9">
        <f t="shared" si="21"/>
        <v>0</v>
      </c>
      <c r="B14" s="9">
        <f t="shared" si="22"/>
        <v>385</v>
      </c>
      <c r="C14" s="9">
        <f t="shared" si="23"/>
        <v>462</v>
      </c>
      <c r="D14" s="9">
        <f t="shared" si="24"/>
        <v>554.4</v>
      </c>
      <c r="E14" s="50">
        <f t="shared" si="25"/>
        <v>3000000</v>
      </c>
      <c r="F14" s="9">
        <f t="shared" si="26"/>
        <v>7792</v>
      </c>
      <c r="G14" s="9">
        <f t="shared" si="27"/>
        <v>6494</v>
      </c>
      <c r="H14" s="9">
        <f t="shared" si="28"/>
        <v>5411</v>
      </c>
      <c r="I14" s="9" t="e">
        <f>#REF!</f>
        <v>#REF!</v>
      </c>
      <c r="J14" s="9">
        <f t="shared" si="29"/>
        <v>0</v>
      </c>
      <c r="K14" s="51"/>
      <c r="L14" s="51"/>
      <c r="M14" s="51"/>
      <c r="N14" s="51"/>
      <c r="O14" s="51">
        <v>0</v>
      </c>
      <c r="P14" s="51">
        <f t="shared" si="30"/>
        <v>0</v>
      </c>
      <c r="Q14" s="51">
        <v>385</v>
      </c>
      <c r="R14" s="52">
        <v>3000000</v>
      </c>
    </row>
    <row r="15" spans="1:20" ht="14.25" customHeight="1" x14ac:dyDescent="0.25">
      <c r="A15" s="9">
        <f t="shared" si="21"/>
        <v>0</v>
      </c>
      <c r="B15" s="9">
        <f t="shared" si="22"/>
        <v>476</v>
      </c>
      <c r="C15" s="9">
        <f t="shared" si="23"/>
        <v>571.19999999999993</v>
      </c>
      <c r="D15" s="9">
        <f t="shared" si="24"/>
        <v>685.43999999999994</v>
      </c>
      <c r="E15" s="50">
        <f t="shared" si="25"/>
        <v>4500000</v>
      </c>
      <c r="F15" s="9">
        <f t="shared" si="26"/>
        <v>9454</v>
      </c>
      <c r="G15" s="9">
        <f t="shared" si="27"/>
        <v>7878</v>
      </c>
      <c r="H15" s="9">
        <f t="shared" si="28"/>
        <v>6565</v>
      </c>
      <c r="I15" s="9" t="e">
        <f>#REF!</f>
        <v>#REF!</v>
      </c>
      <c r="J15" s="9">
        <f t="shared" si="29"/>
        <v>0</v>
      </c>
      <c r="K15" s="51"/>
      <c r="L15" s="51"/>
      <c r="M15" s="51"/>
      <c r="N15" s="51"/>
      <c r="O15" s="51">
        <v>0</v>
      </c>
      <c r="P15" s="51">
        <f t="shared" si="30"/>
        <v>0</v>
      </c>
      <c r="Q15" s="51">
        <v>476</v>
      </c>
      <c r="R15" s="52">
        <v>4500000</v>
      </c>
    </row>
    <row r="16" spans="1:20" s="55" customFormat="1" ht="14.25" customHeight="1" x14ac:dyDescent="0.25">
      <c r="A16" s="47">
        <f t="shared" si="21"/>
        <v>0</v>
      </c>
      <c r="B16" s="47">
        <f t="shared" si="22"/>
        <v>460</v>
      </c>
      <c r="C16" s="47">
        <f t="shared" si="23"/>
        <v>552</v>
      </c>
      <c r="D16" s="47">
        <f t="shared" si="24"/>
        <v>662.4</v>
      </c>
      <c r="E16" s="54">
        <f t="shared" si="25"/>
        <v>5195000</v>
      </c>
      <c r="F16" s="47">
        <f t="shared" si="26"/>
        <v>11293</v>
      </c>
      <c r="G16" s="47">
        <f t="shared" si="27"/>
        <v>9411</v>
      </c>
      <c r="H16" s="47">
        <f t="shared" si="28"/>
        <v>7843</v>
      </c>
      <c r="I16" s="47" t="e">
        <f>#REF!</f>
        <v>#REF!</v>
      </c>
      <c r="J16" s="47">
        <f t="shared" si="29"/>
        <v>0</v>
      </c>
      <c r="O16" s="55">
        <v>0</v>
      </c>
      <c r="P16" s="55">
        <f t="shared" si="30"/>
        <v>0</v>
      </c>
      <c r="Q16" s="55">
        <v>460</v>
      </c>
      <c r="R16" s="56">
        <v>5195000</v>
      </c>
    </row>
    <row r="17" spans="1:25" ht="14.25" customHeight="1" x14ac:dyDescent="0.25">
      <c r="A17" s="9">
        <f t="shared" si="21"/>
        <v>0</v>
      </c>
      <c r="B17" s="9">
        <f t="shared" si="22"/>
        <v>612.5</v>
      </c>
      <c r="C17" s="9">
        <f t="shared" si="23"/>
        <v>735</v>
      </c>
      <c r="D17" s="9">
        <f t="shared" si="24"/>
        <v>882</v>
      </c>
      <c r="E17" s="50">
        <f t="shared" si="25"/>
        <v>6000000</v>
      </c>
      <c r="F17" s="9">
        <f t="shared" si="26"/>
        <v>9796</v>
      </c>
      <c r="G17" s="9">
        <f t="shared" si="27"/>
        <v>8163</v>
      </c>
      <c r="H17" s="9">
        <f t="shared" si="28"/>
        <v>6803</v>
      </c>
      <c r="I17" s="9" t="e">
        <f>#REF!</f>
        <v>#REF!</v>
      </c>
      <c r="J17" s="9">
        <f t="shared" si="29"/>
        <v>0</v>
      </c>
      <c r="K17" s="51"/>
      <c r="L17" s="51"/>
      <c r="M17" s="51"/>
      <c r="N17" s="51"/>
      <c r="O17" s="51">
        <v>0</v>
      </c>
      <c r="P17" s="51">
        <v>735</v>
      </c>
      <c r="Q17" s="51">
        <f t="shared" si="30"/>
        <v>612.5</v>
      </c>
      <c r="R17" s="52">
        <v>6000000</v>
      </c>
    </row>
    <row r="18" spans="1:25" s="55" customFormat="1" ht="14.25" customHeight="1" x14ac:dyDescent="0.25">
      <c r="A18" s="47">
        <f t="shared" si="21"/>
        <v>0</v>
      </c>
      <c r="B18" s="47">
        <f t="shared" si="22"/>
        <v>486.11111111111114</v>
      </c>
      <c r="C18" s="47">
        <f t="shared" si="23"/>
        <v>583.33333333333337</v>
      </c>
      <c r="D18" s="47">
        <f t="shared" si="24"/>
        <v>700</v>
      </c>
      <c r="E18" s="54">
        <f t="shared" si="25"/>
        <v>7500000</v>
      </c>
      <c r="F18" s="47">
        <f t="shared" si="26"/>
        <v>15429</v>
      </c>
      <c r="G18" s="47">
        <f t="shared" si="27"/>
        <v>12857</v>
      </c>
      <c r="H18" s="47">
        <f t="shared" si="28"/>
        <v>10714</v>
      </c>
      <c r="I18" s="47" t="e">
        <f>#REF!</f>
        <v>#REF!</v>
      </c>
      <c r="J18" s="47">
        <f t="shared" si="29"/>
        <v>0</v>
      </c>
      <c r="O18" s="55">
        <v>700</v>
      </c>
      <c r="P18" s="55">
        <f t="shared" si="30"/>
        <v>583.33333333333337</v>
      </c>
      <c r="Q18" s="55">
        <f t="shared" si="30"/>
        <v>486.11111111111114</v>
      </c>
      <c r="R18" s="56">
        <v>7500000</v>
      </c>
    </row>
    <row r="19" spans="1:25" ht="14.25" customHeight="1" x14ac:dyDescent="0.25">
      <c r="A19" s="9">
        <f t="shared" si="21"/>
        <v>0</v>
      </c>
      <c r="B19" s="9">
        <f t="shared" si="22"/>
        <v>406.25</v>
      </c>
      <c r="C19" s="9">
        <f t="shared" si="23"/>
        <v>487.5</v>
      </c>
      <c r="D19" s="9">
        <f t="shared" si="24"/>
        <v>585</v>
      </c>
      <c r="E19" s="50">
        <f t="shared" si="25"/>
        <v>7000000</v>
      </c>
      <c r="F19" s="9">
        <f t="shared" si="26"/>
        <v>17231</v>
      </c>
      <c r="G19" s="9">
        <f t="shared" si="27"/>
        <v>14359</v>
      </c>
      <c r="H19" s="9">
        <f t="shared" si="28"/>
        <v>11966</v>
      </c>
      <c r="I19" s="9" t="e">
        <f>#REF!</f>
        <v>#REF!</v>
      </c>
      <c r="J19" s="9">
        <f t="shared" si="29"/>
        <v>0</v>
      </c>
      <c r="K19" s="51"/>
      <c r="L19" s="51"/>
      <c r="M19" s="51"/>
      <c r="N19" s="51"/>
      <c r="O19" s="51">
        <v>585</v>
      </c>
      <c r="P19" s="51">
        <f t="shared" si="30"/>
        <v>487.5</v>
      </c>
      <c r="Q19" s="51">
        <f t="shared" si="30"/>
        <v>406.25</v>
      </c>
      <c r="R19" s="52">
        <v>7000000</v>
      </c>
    </row>
    <row r="20" spans="1:25" s="51" customFormat="1" ht="14.25" customHeight="1" x14ac:dyDescent="0.25">
      <c r="A20" s="9">
        <f t="shared" si="21"/>
        <v>0</v>
      </c>
      <c r="B20" s="9">
        <f t="shared" si="22"/>
        <v>520.83333333333337</v>
      </c>
      <c r="C20" s="9">
        <f t="shared" si="23"/>
        <v>625</v>
      </c>
      <c r="D20" s="9">
        <f t="shared" si="24"/>
        <v>750</v>
      </c>
      <c r="E20" s="50">
        <f t="shared" si="25"/>
        <v>6000000</v>
      </c>
      <c r="F20" s="9">
        <f t="shared" si="26"/>
        <v>11520</v>
      </c>
      <c r="G20" s="9">
        <f t="shared" si="27"/>
        <v>9600</v>
      </c>
      <c r="H20" s="9">
        <f t="shared" si="28"/>
        <v>8000</v>
      </c>
      <c r="I20" s="9" t="e">
        <f>#REF!</f>
        <v>#REF!</v>
      </c>
      <c r="J20" s="9">
        <f t="shared" si="29"/>
        <v>0</v>
      </c>
      <c r="O20" s="51">
        <v>0</v>
      </c>
      <c r="P20" s="51">
        <v>625</v>
      </c>
      <c r="Q20" s="51">
        <f t="shared" si="30"/>
        <v>520.83333333333337</v>
      </c>
      <c r="R20" s="52">
        <v>6000000</v>
      </c>
    </row>
    <row r="21" spans="1:25" ht="14.25" customHeight="1" x14ac:dyDescent="0.25">
      <c r="A21" s="9">
        <f t="shared" si="21"/>
        <v>0</v>
      </c>
      <c r="B21" s="9">
        <f t="shared" si="22"/>
        <v>0</v>
      </c>
      <c r="C21" s="9">
        <f t="shared" si="23"/>
        <v>0</v>
      </c>
      <c r="D21" s="9">
        <f t="shared" si="24"/>
        <v>0</v>
      </c>
      <c r="E21" s="50">
        <f t="shared" si="25"/>
        <v>0</v>
      </c>
      <c r="F21" s="9" t="e">
        <f t="shared" si="26"/>
        <v>#DIV/0!</v>
      </c>
      <c r="G21" s="9" t="e">
        <f t="shared" si="27"/>
        <v>#DIV/0!</v>
      </c>
      <c r="H21" s="9" t="e">
        <f t="shared" si="28"/>
        <v>#DIV/0!</v>
      </c>
      <c r="I21" s="9" t="e">
        <f>#REF!</f>
        <v>#REF!</v>
      </c>
      <c r="J21" s="9">
        <f t="shared" si="29"/>
        <v>0</v>
      </c>
      <c r="K21" s="51"/>
      <c r="L21" s="51"/>
      <c r="M21" s="51"/>
      <c r="N21" s="51"/>
      <c r="O21" s="51">
        <v>0</v>
      </c>
      <c r="P21" s="51">
        <f t="shared" si="30"/>
        <v>0</v>
      </c>
      <c r="Q21" s="51">
        <f t="shared" si="30"/>
        <v>0</v>
      </c>
      <c r="R21" s="52">
        <v>0</v>
      </c>
    </row>
    <row r="22" spans="1:25" ht="14.25" customHeight="1" x14ac:dyDescent="0.25">
      <c r="A22" s="9">
        <f t="shared" si="21"/>
        <v>0</v>
      </c>
      <c r="B22" s="9">
        <f t="shared" si="22"/>
        <v>0</v>
      </c>
      <c r="C22" s="9">
        <f t="shared" si="23"/>
        <v>0</v>
      </c>
      <c r="D22" s="9">
        <f t="shared" si="24"/>
        <v>0</v>
      </c>
      <c r="E22" s="50">
        <f t="shared" si="25"/>
        <v>0</v>
      </c>
      <c r="F22" s="9" t="e">
        <f t="shared" si="26"/>
        <v>#DIV/0!</v>
      </c>
      <c r="G22" s="9" t="e">
        <f t="shared" si="27"/>
        <v>#DIV/0!</v>
      </c>
      <c r="H22" s="9" t="e">
        <f t="shared" si="28"/>
        <v>#DIV/0!</v>
      </c>
      <c r="I22" s="9" t="e">
        <f>#REF!</f>
        <v>#REF!</v>
      </c>
      <c r="J22" s="9">
        <f t="shared" si="29"/>
        <v>0</v>
      </c>
      <c r="K22" s="51"/>
      <c r="L22" s="51"/>
      <c r="M22" s="51"/>
      <c r="N22" s="51"/>
      <c r="O22" s="51">
        <v>0</v>
      </c>
      <c r="P22" s="51">
        <f t="shared" si="30"/>
        <v>0</v>
      </c>
      <c r="Q22" s="51">
        <f t="shared" si="30"/>
        <v>0</v>
      </c>
      <c r="R22" s="52">
        <v>0</v>
      </c>
    </row>
    <row r="23" spans="1:25" x14ac:dyDescent="0.25">
      <c r="A23" s="9">
        <f t="shared" si="21"/>
        <v>0</v>
      </c>
      <c r="B23" s="9">
        <f t="shared" si="22"/>
        <v>0</v>
      </c>
      <c r="C23" s="9">
        <f t="shared" si="23"/>
        <v>0</v>
      </c>
      <c r="D23" s="9">
        <f t="shared" si="24"/>
        <v>0</v>
      </c>
      <c r="E23" s="50">
        <f t="shared" si="25"/>
        <v>0</v>
      </c>
      <c r="F23" s="9" t="e">
        <f t="shared" si="26"/>
        <v>#DIV/0!</v>
      </c>
      <c r="G23" s="9" t="e">
        <f t="shared" si="27"/>
        <v>#DIV/0!</v>
      </c>
      <c r="H23" s="9" t="e">
        <f t="shared" si="28"/>
        <v>#DIV/0!</v>
      </c>
      <c r="I23" s="9" t="e">
        <f>#REF!</f>
        <v>#REF!</v>
      </c>
      <c r="J23" s="9">
        <f t="shared" si="29"/>
        <v>0</v>
      </c>
      <c r="K23" s="51"/>
      <c r="L23" s="51"/>
      <c r="M23" s="51"/>
      <c r="N23" s="51"/>
      <c r="O23" s="51">
        <v>0</v>
      </c>
      <c r="P23" s="51">
        <f t="shared" si="30"/>
        <v>0</v>
      </c>
      <c r="Q23" s="51">
        <f t="shared" si="30"/>
        <v>0</v>
      </c>
      <c r="R23" s="52">
        <v>0</v>
      </c>
    </row>
    <row r="24" spans="1:25" x14ac:dyDescent="0.25">
      <c r="A24" s="9"/>
      <c r="B24" s="9"/>
      <c r="C24" s="9"/>
      <c r="D24" s="9"/>
      <c r="E24" s="51"/>
      <c r="F24" s="51"/>
      <c r="G24" s="51"/>
      <c r="H24" s="51"/>
      <c r="I24" s="9"/>
      <c r="J24" s="9"/>
      <c r="K24" s="51"/>
      <c r="L24" s="51"/>
      <c r="M24" s="51"/>
      <c r="N24" s="51"/>
      <c r="O24" s="51"/>
      <c r="P24" s="51"/>
      <c r="Q24" s="51"/>
      <c r="R24" s="52"/>
    </row>
    <row r="25" spans="1:25" x14ac:dyDescent="0.25">
      <c r="A25" s="4"/>
      <c r="B25" s="4"/>
      <c r="C25" s="4"/>
      <c r="D25" s="4"/>
      <c r="F25"/>
      <c r="I25" s="4"/>
      <c r="J25" s="4"/>
      <c r="R25" s="2"/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  <c r="X28" s="7"/>
      <c r="Y28" s="7"/>
    </row>
    <row r="29" spans="1:25" ht="14.25" customHeight="1" x14ac:dyDescent="0.3">
      <c r="F29"/>
      <c r="U29" s="31" t="s">
        <v>20</v>
      </c>
      <c r="V29" s="32"/>
      <c r="W29" s="33"/>
      <c r="X29" s="18"/>
      <c r="Y29" s="7"/>
    </row>
    <row r="30" spans="1:25" ht="38.25" customHeight="1" x14ac:dyDescent="0.3">
      <c r="S30" s="10"/>
      <c r="T30" s="10"/>
      <c r="U30" s="31" t="s">
        <v>21</v>
      </c>
      <c r="V30" s="32">
        <v>2023</v>
      </c>
      <c r="W30" s="33"/>
      <c r="X30" s="18"/>
      <c r="Y30" s="7"/>
    </row>
    <row r="31" spans="1:25" ht="16.5" x14ac:dyDescent="0.3">
      <c r="S31" s="10"/>
      <c r="T31" s="10"/>
      <c r="U31" s="34" t="s">
        <v>22</v>
      </c>
      <c r="V31" s="35">
        <v>2006</v>
      </c>
      <c r="W31" s="33" t="s">
        <v>38</v>
      </c>
      <c r="X31" s="18"/>
      <c r="Y31" s="7"/>
    </row>
    <row r="32" spans="1:25" ht="16.5" x14ac:dyDescent="0.3">
      <c r="G32" s="6"/>
      <c r="H32" s="6"/>
      <c r="S32" s="10"/>
      <c r="T32" s="10"/>
      <c r="U32" s="36" t="s">
        <v>23</v>
      </c>
      <c r="V32" s="35">
        <f>V30-V31</f>
        <v>17</v>
      </c>
      <c r="W32" s="33"/>
      <c r="X32" s="18"/>
      <c r="Y32" s="7"/>
    </row>
    <row r="33" spans="15:25" ht="16.5" x14ac:dyDescent="0.3">
      <c r="S33" s="10"/>
      <c r="T33" s="10"/>
      <c r="U33" s="37"/>
      <c r="V33" s="35">
        <f>V32-60</f>
        <v>-43</v>
      </c>
      <c r="W33" s="33"/>
      <c r="X33" s="26"/>
      <c r="Y33" s="7"/>
    </row>
    <row r="34" spans="15:25" ht="16.5" x14ac:dyDescent="0.3">
      <c r="S34" s="10"/>
      <c r="T34" s="10"/>
      <c r="U34" s="37" t="s">
        <v>24</v>
      </c>
      <c r="V34" s="38">
        <f>473*2000</f>
        <v>946000</v>
      </c>
      <c r="W34" s="33"/>
      <c r="X34" s="26"/>
      <c r="Y34" s="7"/>
    </row>
    <row r="35" spans="15:25" ht="16.5" x14ac:dyDescent="0.3">
      <c r="S35" s="10"/>
      <c r="T35" s="10"/>
      <c r="U35" s="37" t="s">
        <v>25</v>
      </c>
      <c r="V35" s="35"/>
      <c r="W35" s="33"/>
      <c r="X35" s="26"/>
      <c r="Y35" s="7"/>
    </row>
    <row r="36" spans="15:25" ht="39" customHeight="1" x14ac:dyDescent="0.3">
      <c r="P36" s="49" t="s">
        <v>37</v>
      </c>
      <c r="Q36" s="49"/>
      <c r="R36" s="49"/>
      <c r="S36" s="49"/>
      <c r="U36" s="37"/>
      <c r="V36" s="35"/>
      <c r="W36" s="33"/>
      <c r="X36" s="26"/>
      <c r="Y36" s="7"/>
    </row>
    <row r="37" spans="15:25" ht="16.5" x14ac:dyDescent="0.3">
      <c r="U37" s="37" t="s">
        <v>26</v>
      </c>
      <c r="V37" s="39">
        <f>100-10</f>
        <v>90</v>
      </c>
      <c r="W37" s="33"/>
      <c r="X37" s="27"/>
      <c r="Y37" s="7"/>
    </row>
    <row r="38" spans="15:25" ht="16.5" x14ac:dyDescent="0.3">
      <c r="P38" s="14" t="s">
        <v>15</v>
      </c>
      <c r="Q38" s="14" t="s">
        <v>16</v>
      </c>
      <c r="R38" s="14" t="s">
        <v>17</v>
      </c>
      <c r="S38" s="14" t="s">
        <v>18</v>
      </c>
      <c r="T38" s="12"/>
      <c r="U38" s="31" t="s">
        <v>27</v>
      </c>
      <c r="V38" s="35">
        <f>V37*17/60</f>
        <v>25.5</v>
      </c>
      <c r="W38" s="33"/>
      <c r="X38" s="18"/>
      <c r="Y38" s="7"/>
    </row>
    <row r="39" spans="15:25" ht="16.5" x14ac:dyDescent="0.3">
      <c r="Q39">
        <f>N27</f>
        <v>0</v>
      </c>
      <c r="R39" s="15">
        <f>N25</f>
        <v>0</v>
      </c>
      <c r="S39" s="15">
        <f>R39*Q39</f>
        <v>0</v>
      </c>
      <c r="U39" s="31"/>
      <c r="V39" s="40">
        <f>V38%</f>
        <v>0.255</v>
      </c>
      <c r="W39" s="33"/>
      <c r="X39" s="18"/>
      <c r="Y39" s="7"/>
    </row>
    <row r="40" spans="15:25" ht="16.5" x14ac:dyDescent="0.3">
      <c r="R40" s="6" t="s">
        <v>18</v>
      </c>
      <c r="S40" s="16">
        <f>SUM(S39:S39)</f>
        <v>0</v>
      </c>
      <c r="U40" s="31" t="s">
        <v>28</v>
      </c>
      <c r="V40" s="41">
        <f>ROUND((V34*V39),0)</f>
        <v>241230</v>
      </c>
      <c r="W40" s="33"/>
      <c r="X40" s="18"/>
      <c r="Y40" s="7"/>
    </row>
    <row r="41" spans="15:25" ht="16.5" x14ac:dyDescent="0.3">
      <c r="R41" s="6" t="s">
        <v>13</v>
      </c>
      <c r="S41" s="16">
        <f>S40*90%</f>
        <v>0</v>
      </c>
      <c r="U41" s="31" t="s">
        <v>29</v>
      </c>
      <c r="V41" s="41">
        <v>473</v>
      </c>
      <c r="W41" s="33" t="s">
        <v>16</v>
      </c>
      <c r="X41" s="18"/>
      <c r="Y41" s="7"/>
    </row>
    <row r="42" spans="15:25" ht="16.5" x14ac:dyDescent="0.3">
      <c r="R42" s="6" t="s">
        <v>19</v>
      </c>
      <c r="S42" s="16">
        <f>S40*80%</f>
        <v>0</v>
      </c>
      <c r="U42" s="37" t="s">
        <v>17</v>
      </c>
      <c r="V42" s="35">
        <v>9500</v>
      </c>
      <c r="W42" s="33"/>
      <c r="X42" s="18"/>
      <c r="Y42" s="7"/>
    </row>
    <row r="43" spans="15:25" ht="16.5" x14ac:dyDescent="0.3">
      <c r="S43" s="10"/>
      <c r="T43" s="10"/>
      <c r="U43" s="37" t="s">
        <v>30</v>
      </c>
      <c r="V43" s="38">
        <f>V42*V41</f>
        <v>4493500</v>
      </c>
      <c r="W43" s="33"/>
      <c r="X43" s="26"/>
      <c r="Y43" s="7"/>
    </row>
    <row r="44" spans="15:25" ht="16.5" x14ac:dyDescent="0.3">
      <c r="S44" s="10"/>
      <c r="T44" s="10"/>
      <c r="U44" s="42" t="s">
        <v>31</v>
      </c>
      <c r="V44" s="43">
        <f>V43-V40</f>
        <v>4252270</v>
      </c>
      <c r="W44" s="44"/>
      <c r="X44" s="26"/>
      <c r="Y44" s="7"/>
    </row>
    <row r="45" spans="15:25" ht="16.5" x14ac:dyDescent="0.3">
      <c r="P45" s="13" t="s">
        <v>14</v>
      </c>
      <c r="S45" s="10"/>
      <c r="T45" s="11"/>
      <c r="U45" s="42" t="s">
        <v>32</v>
      </c>
      <c r="V45" s="43">
        <f>V44*0.9</f>
        <v>3827043</v>
      </c>
      <c r="W45" s="33"/>
      <c r="X45" s="28"/>
      <c r="Y45" s="7"/>
    </row>
    <row r="46" spans="15:25" ht="16.5" x14ac:dyDescent="0.3">
      <c r="S46" s="11"/>
      <c r="T46" s="10"/>
      <c r="U46" s="42" t="s">
        <v>33</v>
      </c>
      <c r="V46" s="45">
        <f>V44*0.8</f>
        <v>3401816</v>
      </c>
      <c r="W46" s="33"/>
      <c r="X46" s="29"/>
      <c r="Y46" s="7"/>
    </row>
    <row r="47" spans="15:25" ht="16.5" x14ac:dyDescent="0.3">
      <c r="S47" s="10"/>
      <c r="T47" s="10"/>
      <c r="U47" s="42" t="s">
        <v>34</v>
      </c>
      <c r="V47" s="46">
        <f>V44*0.025/12</f>
        <v>8858.8958333333339</v>
      </c>
      <c r="W47" s="33"/>
      <c r="X47" s="30"/>
      <c r="Y47" s="7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19"/>
      <c r="W48" s="21"/>
      <c r="X48" s="26"/>
      <c r="Y48" s="7"/>
    </row>
    <row r="49" spans="21:24" ht="15.75" x14ac:dyDescent="0.25">
      <c r="U49" s="22"/>
      <c r="V49" s="23"/>
      <c r="W49" s="24"/>
      <c r="X49" s="24"/>
    </row>
    <row r="50" spans="21:24" ht="15.75" x14ac:dyDescent="0.25">
      <c r="U50" s="17"/>
      <c r="V50" s="19"/>
      <c r="W50" s="21"/>
      <c r="X50" s="21"/>
    </row>
    <row r="51" spans="21:24" ht="15.75" x14ac:dyDescent="0.25">
      <c r="U51" s="25"/>
      <c r="V51" s="21"/>
      <c r="W51" s="20"/>
      <c r="X51" s="20"/>
    </row>
  </sheetData>
  <mergeCells count="3">
    <mergeCell ref="A12:R12"/>
    <mergeCell ref="A2:R2"/>
    <mergeCell ref="P36:S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02C41-12ED-4A00-99AD-FC8695A1E34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2023-11-23T05:27:33Z</dcterms:modified>
</cp:coreProperties>
</file>