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E98DE095-1DF1-4FD3-A8D6-D19EB20E1CED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8" i="4" l="1"/>
  <c r="Q17" i="4"/>
  <c r="Q16" i="4"/>
  <c r="Q15" i="4"/>
  <c r="P15" i="4" l="1"/>
  <c r="P11" i="4"/>
  <c r="Q11" i="4" s="1"/>
  <c r="P10" i="4"/>
  <c r="P9" i="4"/>
  <c r="P8" i="4"/>
  <c r="P7" i="4"/>
  <c r="P6" i="4"/>
  <c r="P5" i="4"/>
  <c r="P4" i="4"/>
  <c r="S41" i="4"/>
  <c r="A7" i="4" l="1"/>
  <c r="B7" i="4"/>
  <c r="C7" i="4" s="1"/>
  <c r="D7" i="4" s="1"/>
  <c r="E7" i="4"/>
  <c r="I7" i="4"/>
  <c r="J7" i="4"/>
  <c r="P16" i="4"/>
  <c r="H7" i="4" l="1"/>
  <c r="G7" i="4"/>
  <c r="F7" i="4"/>
  <c r="P17" i="4" l="1"/>
  <c r="S33" i="4"/>
  <c r="P18" i="4" l="1"/>
  <c r="S48" i="4" l="1"/>
  <c r="B11" i="4" l="1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G10" i="4" l="1"/>
  <c r="H11" i="4"/>
  <c r="H10" i="4"/>
  <c r="H9" i="4"/>
  <c r="G9" i="4"/>
  <c r="G11" i="4"/>
  <c r="F9" i="4"/>
  <c r="F10" i="4"/>
  <c r="F11" i="4"/>
  <c r="P19" i="4" l="1"/>
  <c r="Q19" i="4" s="1"/>
  <c r="S31" i="4" l="1"/>
  <c r="S29" i="4"/>
  <c r="S28" i="4"/>
  <c r="S37" i="4" s="1"/>
  <c r="S34" i="4" l="1"/>
  <c r="S35" i="4" s="1"/>
  <c r="S36" i="4" s="1"/>
  <c r="S39" i="4" s="1"/>
  <c r="S42" i="4" l="1"/>
  <c r="S44" i="4" l="1"/>
  <c r="S46" i="4" l="1"/>
  <c r="S45" i="4"/>
  <c r="B19" i="4"/>
  <c r="C19" i="4" s="1"/>
  <c r="D19" i="4" s="1"/>
  <c r="J19" i="4"/>
  <c r="I19" i="4"/>
  <c r="E19" i="4"/>
  <c r="A19" i="4"/>
  <c r="H19" i="4" l="1"/>
  <c r="F19" i="4"/>
  <c r="G19" i="4"/>
  <c r="P14" i="4" l="1"/>
  <c r="P12" i="4"/>
  <c r="Q12" i="4" s="1"/>
  <c r="J16" i="4" l="1"/>
  <c r="I16" i="4"/>
  <c r="E16" i="4"/>
  <c r="J15" i="4"/>
  <c r="I15" i="4"/>
  <c r="E15" i="4"/>
  <c r="J14" i="4"/>
  <c r="I14" i="4"/>
  <c r="E14" i="4"/>
  <c r="J12" i="4"/>
  <c r="I12" i="4"/>
  <c r="E12" i="4"/>
  <c r="J8" i="4"/>
  <c r="I8" i="4"/>
  <c r="E8" i="4"/>
  <c r="J6" i="4"/>
  <c r="I6" i="4"/>
  <c r="E6" i="4"/>
  <c r="J5" i="4"/>
  <c r="I5" i="4"/>
  <c r="E5" i="4"/>
  <c r="J4" i="4"/>
  <c r="I4" i="4"/>
  <c r="E4" i="4"/>
  <c r="J18" i="4" l="1"/>
  <c r="I18" i="4"/>
  <c r="E18" i="4"/>
  <c r="A18" i="4"/>
  <c r="J17" i="4"/>
  <c r="I17" i="4"/>
  <c r="E17" i="4"/>
  <c r="A17" i="4"/>
  <c r="A16" i="4"/>
  <c r="B15" i="4"/>
  <c r="C15" i="4" s="1"/>
  <c r="A15" i="4"/>
  <c r="B14" i="4"/>
  <c r="C14" i="4" s="1"/>
  <c r="A14" i="4"/>
  <c r="B12" i="4"/>
  <c r="C12" i="4" s="1"/>
  <c r="A12" i="4"/>
  <c r="B8" i="4"/>
  <c r="C8" i="4" s="1"/>
  <c r="A8" i="4"/>
  <c r="A6" i="4"/>
  <c r="B5" i="4"/>
  <c r="C5" i="4" s="1"/>
  <c r="A5" i="4"/>
  <c r="B4" i="4"/>
  <c r="C4" i="4" s="1"/>
  <c r="A4" i="4"/>
  <c r="F8" i="4" l="1"/>
  <c r="F12" i="4"/>
  <c r="F14" i="4"/>
  <c r="F15" i="4"/>
  <c r="F5" i="4"/>
  <c r="F4" i="4"/>
  <c r="B16" i="4"/>
  <c r="C16" i="4" s="1"/>
  <c r="B17" i="4"/>
  <c r="C17" i="4" s="1"/>
  <c r="B18" i="4"/>
  <c r="C18" i="4" s="1"/>
  <c r="B6" i="4"/>
  <c r="C6" i="4" s="1"/>
  <c r="F17" i="4" l="1"/>
  <c r="F16" i="4"/>
  <c r="D12" i="4"/>
  <c r="H12" i="4" s="1"/>
  <c r="G12" i="4"/>
  <c r="D8" i="4"/>
  <c r="H8" i="4" s="1"/>
  <c r="G8" i="4"/>
  <c r="D15" i="4"/>
  <c r="H15" i="4" s="1"/>
  <c r="G15" i="4"/>
  <c r="F6" i="4"/>
  <c r="D14" i="4"/>
  <c r="H14" i="4" s="1"/>
  <c r="G14" i="4"/>
  <c r="D4" i="4"/>
  <c r="H4" i="4" s="1"/>
  <c r="G4" i="4"/>
  <c r="D5" i="4"/>
  <c r="H5" i="4" s="1"/>
  <c r="G5" i="4"/>
  <c r="D18" i="4"/>
  <c r="H18" i="4" s="1"/>
  <c r="G18" i="4"/>
  <c r="F18" i="4"/>
  <c r="D17" i="4"/>
  <c r="H17" i="4" s="1"/>
  <c r="G17" i="4"/>
  <c r="D16" i="4" l="1"/>
  <c r="H16" i="4" s="1"/>
  <c r="G16" i="4"/>
  <c r="D6" i="4"/>
  <c r="H6" i="4" s="1"/>
  <c r="G6" i="4"/>
</calcChain>
</file>

<file path=xl/sharedStrings.xml><?xml version="1.0" encoding="utf-8"?>
<sst xmlns="http://schemas.openxmlformats.org/spreadsheetml/2006/main" count="46" uniqueCount="42">
  <si>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</si>
  <si>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</si>
  <si>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</si>
  <si>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</si>
  <si>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</si>
  <si>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</si>
  <si>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</si>
  <si>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</si>
  <si>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</si>
  <si>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</si>
  <si>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</si>
  <si>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</si>
  <si>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</si>
  <si>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</si>
  <si>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</si>
  <si>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</si>
  <si>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</si>
  <si>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</si>
  <si>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</si>
  <si>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</si>
  <si>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</si>
  <si>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</si>
  <si>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</si>
  <si>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</si>
  <si>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</si>
  <si>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</si>
  <si>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</si>
  <si>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</si>
  <si>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</si>
  <si>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</si>
  <si>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</si>
  <si>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</si>
  <si>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</si>
  <si>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>Carpet  in Sq.Ft</t>
  </si>
  <si>
    <t>rate on Carpet</t>
  </si>
  <si>
    <t>under construction</t>
  </si>
  <si>
    <t>SBI -RACPC Belapur - UMAHESH BHASKAR YENDHE</t>
  </si>
  <si>
    <t>Residential Flat No. 605, 6th Floor, Wing - B, Neel Siddhi Ballart, Plot No. 40, Sector 17, Village - Panvel, State - Maharashtra, India</t>
  </si>
  <si>
    <t>Total C.A (Flat No. 605)</t>
  </si>
  <si>
    <t>Car parking (one)</t>
  </si>
  <si>
    <t>07.11.2023</t>
  </si>
  <si>
    <t>As per agreement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</si>
</sst>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43" fontId="2" fillId="0" borderId="0" xfId="1" applyFont="1" applyBorder="1"/>
    <xf numFmtId="43" fontId="2" fillId="0" borderId="0" xfId="1" applyFont="1" applyFill="1" applyBorder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2" fillId="0" borderId="0" xfId="0" applyFont="1" applyBorder="1"/>
    <xf numFmtId="0" fontId="8" fillId="2" borderId="0" xfId="0" applyFont="1" applyFill="1" applyBorder="1"/>
    <xf numFmtId="0" fontId="8" fillId="0" borderId="0" xfId="0" applyFont="1" applyBorder="1"/>
    <xf numFmtId="9" fontId="7" fillId="0" borderId="0" xfId="0" applyNumberFormat="1" applyFont="1" applyBorder="1"/>
    <xf numFmtId="10" fontId="2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2" fontId="0" fillId="0" borderId="0" xfId="0" applyNumberFormat="1" applyBorder="1"/>
    <xf numFmtId="0" fontId="1" fillId="0" borderId="0" xfId="0" applyFont="1" applyBorder="1"/>
    <xf numFmtId="0" fontId="8" fillId="0" borderId="0" xfId="0" applyFont="1" applyFill="1" applyBorder="1"/>
    <xf numFmtId="0" fontId="2" fillId="0" borderId="10" xfId="0" applyFont="1" applyBorder="1"/>
    <xf numFmtId="0" fontId="2" fillId="0" borderId="11" xfId="0" applyFont="1" applyBorder="1"/>
    <xf numFmtId="43" fontId="8" fillId="2" borderId="11" xfId="1" applyFont="1" applyFill="1" applyBorder="1"/>
    <xf numFmtId="0" fontId="0" fillId="0" borderId="12" xfId="0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5" fillId="0" borderId="5" xfId="0" applyFont="1" applyBorder="1"/>
    <xf numFmtId="0" fontId="5" fillId="0" borderId="0" xfId="0" applyFont="1" applyBorder="1"/>
    <xf numFmtId="43" fontId="0" fillId="0" borderId="0" xfId="0" applyNumberFormat="1" applyBorder="1"/>
    <xf numFmtId="3" fontId="0" fillId="0" borderId="0" xfId="0" applyNumberFormat="1"/>
    <xf numFmtId="2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2" fontId="5" fillId="0" borderId="0" xfId="0" applyNumberFormat="1" applyFont="1"/>
    <xf numFmtId="2" fontId="6" fillId="0" borderId="2" xfId="0" applyNumberFormat="1" applyFont="1" applyBorder="1"/>
    <xf numFmtId="2" fontId="2" fillId="0" borderId="0" xfId="1" applyNumberFormat="1" applyFont="1" applyBorder="1"/>
    <xf numFmtId="2" fontId="2" fillId="0" borderId="0" xfId="0" applyNumberFormat="1" applyFont="1" applyBorder="1"/>
    <xf numFmtId="2" fontId="2" fillId="0" borderId="0" xfId="1" applyNumberFormat="1" applyFont="1" applyFill="1" applyBorder="1"/>
    <xf numFmtId="2" fontId="2" fillId="0" borderId="11" xfId="0" applyNumberFormat="1" applyFont="1" applyBorder="1"/>
    <xf numFmtId="2" fontId="5" fillId="0" borderId="0" xfId="0" applyNumberFormat="1" applyFont="1" applyBorder="1"/>
    <xf numFmtId="2" fontId="4" fillId="0" borderId="0" xfId="0" applyNumberFormat="1" applyFont="1" applyBorder="1"/>
    <xf numFmtId="2" fontId="4" fillId="0" borderId="2" xfId="0" applyNumberFormat="1" applyFont="1" applyBorder="1"/>
    <xf numFmtId="2" fontId="1" fillId="0" borderId="8" xfId="0" applyNumberFormat="1" applyFont="1" applyBorder="1"/>
    <xf numFmtId="2" fontId="0" fillId="2" borderId="0" xfId="0" applyNumberFormat="1" applyFill="1" applyAlignment="1">
      <alignment horizontal="center"/>
    </xf>
    <xf numFmtId="0" fontId="2" fillId="0" borderId="5" xfId="0" applyFont="1" applyBorder="1"/>
    <xf numFmtId="2" fontId="2" fillId="0" borderId="0" xfId="0" applyNumberFormat="1" applyFont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5" xfId="0" applyFont="1" applyBorder="1"/>
    <xf numFmtId="2" fontId="9" fillId="0" borderId="0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62854</xdr:rowOff>
    </xdr:from>
    <xdr:to>
      <xdr:col>14</xdr:col>
      <xdr:colOff>571500</xdr:colOff>
      <xdr:row>40</xdr:row>
      <xdr:rowOff>209549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E93B3A-4D7A-43A1-BC5E-E4E69390D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0604"/>
          <a:ext cx="8448675" cy="4185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22</xdr:col>
      <xdr:colOff>554314</xdr:colOff>
      <xdr:row>42</xdr:row>
      <xdr:rowOff>29472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F46A63-B6FB-4C58-B959-AE5636F4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13355914" cy="6430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0</xdr:rowOff>
    </xdr:from>
    <xdr:to>
      <xdr:col>17</xdr:col>
      <xdr:colOff>219075</xdr:colOff>
      <xdr:row>37</xdr:row>
      <xdr:rowOff>4279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6F73ED9-D6A8-43C7-86C0-A89E34B13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0"/>
          <a:ext cx="9744075" cy="70527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591824</xdr:colOff>
      <xdr:row>31</xdr:row>
      <xdr:rowOff>67482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9ED6303-E053-40D1-BCE5-80470267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26224" cy="5782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31</xdr:col>
      <xdr:colOff>469258</xdr:colOff>
      <xdr:row>32</xdr:row>
      <xdr:rowOff>181778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08A0B0-8D05-42A5-884B-125A91938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8147658" cy="575390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583564</xdr:colOff>
      <xdr:row>30</xdr:row>
      <xdr:rowOff>162719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2D1EAE-3FC3-4366-9B04-A3DD60C3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95289" cy="56872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34</xdr:col>
      <xdr:colOff>497837</xdr:colOff>
      <xdr:row>31</xdr:row>
      <xdr:rowOff>124640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E15442-6AE8-4A11-BFAE-838331545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8176237" cy="58396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34</xdr:col>
      <xdr:colOff>519261</xdr:colOff>
      <xdr:row>40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E0C92A-00B8-4782-9849-42EF6057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6094" y="190500"/>
          <a:ext cx="18128605" cy="7429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469258</xdr:colOff>
      <xdr:row>29</xdr:row>
      <xdr:rowOff>67429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BC6CA-8015-41BA-91D4-EC09D7F8B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47658" cy="540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2"/>
  <sheetViews>
    <sheetView tabSelected="1" topLeftCell="A37" zoomScaleNormal="100" workbookViewId="0">
      <selection activeCell="X40" sqref="X40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7.7109375" style="76" customWidth="1"/>
    <col min="20" max="20" width="14.42578125" customWidth="1"/>
    <col min="21" max="21" width="2.42578125" customWidth="1"/>
    <col min="22" max="22" width="13.140625" customWidth="1"/>
    <col min="23" max="23" width="21.140625" customWidth="1"/>
    <col min="24" max="24" width="15.140625" customWidth="1"/>
    <col min="25" max="25" width="15.5703125" customWidth="1"/>
    <col min="26" max="26" width="11.7109375" customWidth="1"/>
    <col min="27" max="27" width="9.4257812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76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76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92" t="s">
        <v>14</v>
      </c>
      <c r="R3" s="92"/>
      <c r="S3" s="76"/>
      <c r="T3"/>
      <c r="U3"/>
      <c r="V3"/>
      <c r="W3"/>
      <c r="X3"/>
    </row>
    <row r="4" spans="1:50" s="10" customFormat="1" x14ac:dyDescent="0.25">
      <c r="A4" s="67">
        <f t="shared" ref="A4:A18" si="0">N4</f>
        <v>0</v>
      </c>
      <c r="B4" s="67">
        <f t="shared" ref="B4:B18" si="1">Q4</f>
        <v>422</v>
      </c>
      <c r="C4" s="67">
        <f>B4*1.2</f>
        <v>506.4</v>
      </c>
      <c r="D4" s="67">
        <f t="shared" ref="D4:D16" si="2">C4*1.2</f>
        <v>607.67999999999995</v>
      </c>
      <c r="E4" s="68">
        <f t="shared" ref="E4:E16" si="3">R4</f>
        <v>5780000</v>
      </c>
      <c r="F4" s="67">
        <f t="shared" ref="F4:F16" si="4">ROUND((E4/B4),0)</f>
        <v>13697</v>
      </c>
      <c r="G4" s="67">
        <f t="shared" ref="G4:G16" si="5">ROUND((E4/C4),0)</f>
        <v>11414</v>
      </c>
      <c r="H4" s="67">
        <f t="shared" ref="H4:H16" si="6">ROUND((E4/D4),0)</f>
        <v>9512</v>
      </c>
      <c r="I4" s="69" t="e">
        <f>#REF!</f>
        <v>#REF!</v>
      </c>
      <c r="J4" s="67">
        <f t="shared" ref="J4:J16" si="7">S4</f>
        <v>0</v>
      </c>
      <c r="O4" s="10">
        <v>0</v>
      </c>
      <c r="P4" s="10">
        <f t="shared" ref="P4:P11" si="8">O4/1.2</f>
        <v>0</v>
      </c>
      <c r="Q4" s="70">
        <v>422</v>
      </c>
      <c r="R4" s="71">
        <v>5780000</v>
      </c>
      <c r="S4" s="88"/>
    </row>
    <row r="5" spans="1:50" s="20" customFormat="1" x14ac:dyDescent="0.25">
      <c r="A5" s="21">
        <f t="shared" si="0"/>
        <v>0</v>
      </c>
      <c r="B5" s="21">
        <f t="shared" si="1"/>
        <v>843</v>
      </c>
      <c r="C5" s="21">
        <f t="shared" ref="C5:C18" si="9">B5*1.2</f>
        <v>1011.5999999999999</v>
      </c>
      <c r="D5" s="21">
        <f t="shared" si="2"/>
        <v>1213.9199999999998</v>
      </c>
      <c r="E5" s="22">
        <f t="shared" si="3"/>
        <v>11600000</v>
      </c>
      <c r="F5" s="21">
        <f t="shared" si="4"/>
        <v>13760</v>
      </c>
      <c r="G5" s="21">
        <f t="shared" si="5"/>
        <v>11467</v>
      </c>
      <c r="H5" s="21">
        <f t="shared" si="6"/>
        <v>9556</v>
      </c>
      <c r="I5" s="23" t="e">
        <f>#REF!</f>
        <v>#REF!</v>
      </c>
      <c r="J5" s="21">
        <f t="shared" si="7"/>
        <v>0</v>
      </c>
      <c r="O5">
        <v>0</v>
      </c>
      <c r="P5">
        <f t="shared" si="8"/>
        <v>0</v>
      </c>
      <c r="Q5" s="12">
        <v>843</v>
      </c>
      <c r="R5" s="2">
        <v>11600000</v>
      </c>
      <c r="S5" s="77"/>
    </row>
    <row r="6" spans="1:50" s="20" customFormat="1" ht="15.75" customHeight="1" x14ac:dyDescent="0.25">
      <c r="A6" s="21">
        <f t="shared" si="0"/>
        <v>0</v>
      </c>
      <c r="B6" s="21">
        <f>Q6</f>
        <v>423</v>
      </c>
      <c r="C6" s="21">
        <f t="shared" si="9"/>
        <v>507.59999999999997</v>
      </c>
      <c r="D6" s="21">
        <f t="shared" si="2"/>
        <v>609.11999999999989</v>
      </c>
      <c r="E6" s="22">
        <f>R6</f>
        <v>5800000</v>
      </c>
      <c r="F6" s="21">
        <f t="shared" si="4"/>
        <v>13712</v>
      </c>
      <c r="G6" s="21">
        <f t="shared" si="5"/>
        <v>11426</v>
      </c>
      <c r="H6" s="21">
        <f t="shared" si="6"/>
        <v>9522</v>
      </c>
      <c r="I6" s="23" t="e">
        <f>#REF!</f>
        <v>#REF!</v>
      </c>
      <c r="J6" s="21">
        <f t="shared" si="7"/>
        <v>0</v>
      </c>
      <c r="O6">
        <v>0</v>
      </c>
      <c r="P6">
        <f t="shared" si="8"/>
        <v>0</v>
      </c>
      <c r="Q6" s="12">
        <v>423</v>
      </c>
      <c r="R6" s="2">
        <v>5800000</v>
      </c>
      <c r="S6" s="77"/>
    </row>
    <row r="7" spans="1:50" s="10" customFormat="1" x14ac:dyDescent="0.25">
      <c r="A7" s="67">
        <f t="shared" si="0"/>
        <v>0</v>
      </c>
      <c r="B7" s="67">
        <f t="shared" si="1"/>
        <v>842</v>
      </c>
      <c r="C7" s="67">
        <f t="shared" si="9"/>
        <v>1010.4</v>
      </c>
      <c r="D7" s="67">
        <f t="shared" si="2"/>
        <v>1212.48</v>
      </c>
      <c r="E7" s="68">
        <f t="shared" si="3"/>
        <v>12000000</v>
      </c>
      <c r="F7" s="67">
        <f t="shared" si="4"/>
        <v>14252</v>
      </c>
      <c r="G7" s="67">
        <f t="shared" si="5"/>
        <v>11876</v>
      </c>
      <c r="H7" s="67">
        <f t="shared" si="6"/>
        <v>9897</v>
      </c>
      <c r="I7" s="69" t="e">
        <f>#REF!</f>
        <v>#REF!</v>
      </c>
      <c r="J7" s="67">
        <f t="shared" si="7"/>
        <v>0</v>
      </c>
      <c r="O7" s="10">
        <v>0</v>
      </c>
      <c r="P7" s="10">
        <f t="shared" si="8"/>
        <v>0</v>
      </c>
      <c r="Q7" s="70">
        <v>842</v>
      </c>
      <c r="R7" s="71">
        <v>12000000</v>
      </c>
      <c r="S7" s="88"/>
    </row>
    <row r="8" spans="1:50" s="20" customFormat="1" x14ac:dyDescent="0.25">
      <c r="A8" s="21">
        <f t="shared" si="0"/>
        <v>0</v>
      </c>
      <c r="B8" s="21">
        <f t="shared" si="1"/>
        <v>653</v>
      </c>
      <c r="C8" s="21">
        <f t="shared" si="9"/>
        <v>783.6</v>
      </c>
      <c r="D8" s="21">
        <f t="shared" si="2"/>
        <v>940.31999999999994</v>
      </c>
      <c r="E8" s="22">
        <f t="shared" si="3"/>
        <v>10000000</v>
      </c>
      <c r="F8" s="21">
        <f t="shared" si="4"/>
        <v>15314</v>
      </c>
      <c r="G8" s="21">
        <f t="shared" si="5"/>
        <v>12762</v>
      </c>
      <c r="H8" s="21">
        <f t="shared" si="6"/>
        <v>10635</v>
      </c>
      <c r="I8" s="23" t="e">
        <f>#REF!</f>
        <v>#REF!</v>
      </c>
      <c r="J8" s="21">
        <f t="shared" si="7"/>
        <v>0</v>
      </c>
      <c r="O8" s="20">
        <v>0</v>
      </c>
      <c r="P8" s="20">
        <f t="shared" si="8"/>
        <v>0</v>
      </c>
      <c r="Q8" s="42">
        <v>653</v>
      </c>
      <c r="R8" s="43">
        <v>10000000</v>
      </c>
      <c r="S8" s="77"/>
    </row>
    <row r="9" spans="1:50" s="20" customFormat="1" x14ac:dyDescent="0.25">
      <c r="A9" s="21">
        <f t="shared" ref="A9:A11" si="10">N9</f>
        <v>0</v>
      </c>
      <c r="B9" s="21">
        <f t="shared" ref="B9:B11" si="11">Q9</f>
        <v>426</v>
      </c>
      <c r="C9" s="21">
        <f t="shared" ref="C9:C11" si="12">B9*1.2</f>
        <v>511.2</v>
      </c>
      <c r="D9" s="21">
        <f t="shared" ref="D9:D11" si="13">C9*1.2</f>
        <v>613.43999999999994</v>
      </c>
      <c r="E9" s="22">
        <f t="shared" ref="E9:E11" si="14">R9</f>
        <v>6000000</v>
      </c>
      <c r="F9" s="21">
        <f t="shared" ref="F9:F11" si="15">ROUND((E9/B9),0)</f>
        <v>14085</v>
      </c>
      <c r="G9" s="21">
        <f t="shared" ref="G9:G11" si="16">ROUND((E9/C9),0)</f>
        <v>11737</v>
      </c>
      <c r="H9" s="21">
        <f t="shared" ref="H9:H11" si="17">ROUND((E9/D9),0)</f>
        <v>9781</v>
      </c>
      <c r="I9" s="23" t="e">
        <f>#REF!</f>
        <v>#REF!</v>
      </c>
      <c r="J9" s="21">
        <f t="shared" ref="J9:J11" si="18">S9</f>
        <v>0</v>
      </c>
      <c r="O9" s="20">
        <v>0</v>
      </c>
      <c r="P9" s="20">
        <f t="shared" si="8"/>
        <v>0</v>
      </c>
      <c r="Q9" s="42">
        <v>426</v>
      </c>
      <c r="R9" s="43">
        <v>6000000</v>
      </c>
      <c r="S9" s="77"/>
    </row>
    <row r="10" spans="1:50" s="10" customFormat="1" x14ac:dyDescent="0.25">
      <c r="A10" s="67">
        <f t="shared" si="10"/>
        <v>0</v>
      </c>
      <c r="B10" s="67">
        <f t="shared" si="11"/>
        <v>653</v>
      </c>
      <c r="C10" s="67">
        <f t="shared" si="12"/>
        <v>783.6</v>
      </c>
      <c r="D10" s="67">
        <f t="shared" si="13"/>
        <v>940.31999999999994</v>
      </c>
      <c r="E10" s="68">
        <f t="shared" si="14"/>
        <v>9100000</v>
      </c>
      <c r="F10" s="67">
        <f t="shared" si="15"/>
        <v>13936</v>
      </c>
      <c r="G10" s="67">
        <f t="shared" si="16"/>
        <v>11613</v>
      </c>
      <c r="H10" s="67">
        <f t="shared" si="17"/>
        <v>9678</v>
      </c>
      <c r="I10" s="69" t="e">
        <f>#REF!</f>
        <v>#REF!</v>
      </c>
      <c r="J10" s="67">
        <f t="shared" si="18"/>
        <v>0</v>
      </c>
      <c r="O10" s="10">
        <v>0</v>
      </c>
      <c r="P10" s="10">
        <f t="shared" si="8"/>
        <v>0</v>
      </c>
      <c r="Q10" s="70">
        <v>653</v>
      </c>
      <c r="R10" s="71">
        <v>9100000</v>
      </c>
      <c r="S10" s="88"/>
    </row>
    <row r="11" spans="1:50" s="20" customFormat="1" x14ac:dyDescent="0.25">
      <c r="A11" s="21">
        <f t="shared" si="10"/>
        <v>0</v>
      </c>
      <c r="B11" s="21">
        <f t="shared" si="11"/>
        <v>0</v>
      </c>
      <c r="C11" s="21">
        <f t="shared" si="12"/>
        <v>0</v>
      </c>
      <c r="D11" s="21">
        <f t="shared" si="13"/>
        <v>0</v>
      </c>
      <c r="E11" s="22">
        <f t="shared" si="14"/>
        <v>0</v>
      </c>
      <c r="F11" s="21" t="e">
        <f t="shared" si="15"/>
        <v>#DIV/0!</v>
      </c>
      <c r="G11" s="21" t="e">
        <f t="shared" si="16"/>
        <v>#DIV/0!</v>
      </c>
      <c r="H11" s="21" t="e">
        <f t="shared" si="17"/>
        <v>#DIV/0!</v>
      </c>
      <c r="I11" s="23" t="e">
        <f>#REF!</f>
        <v>#REF!</v>
      </c>
      <c r="J11" s="21">
        <f t="shared" si="18"/>
        <v>0</v>
      </c>
      <c r="O11">
        <v>0</v>
      </c>
      <c r="P11">
        <f t="shared" si="8"/>
        <v>0</v>
      </c>
      <c r="Q11" s="12">
        <f t="shared" ref="Q11" si="19">P11/1.2</f>
        <v>0</v>
      </c>
      <c r="R11" s="2">
        <v>0</v>
      </c>
      <c r="S11" s="77"/>
    </row>
    <row r="12" spans="1:5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14" t="e">
        <f>#REF!</f>
        <v>#REF!</v>
      </c>
      <c r="J12" s="4">
        <f t="shared" si="7"/>
        <v>0</v>
      </c>
      <c r="O12">
        <v>0</v>
      </c>
      <c r="P12">
        <f t="shared" ref="P12:P19" si="20">O12/1.2</f>
        <v>0</v>
      </c>
      <c r="Q12" s="12">
        <f t="shared" ref="Q12" si="21">P12/1.2</f>
        <v>0</v>
      </c>
      <c r="R12" s="2">
        <v>0</v>
      </c>
      <c r="S12" s="77"/>
      <c r="T12" s="20"/>
      <c r="U12" s="20"/>
      <c r="V12" s="20"/>
      <c r="W12" s="20"/>
      <c r="X12" s="20"/>
      <c r="Y12" s="20"/>
      <c r="Z12" s="20"/>
    </row>
    <row r="13" spans="1:50" x14ac:dyDescent="0.25">
      <c r="A13" s="4"/>
      <c r="B13" s="4"/>
      <c r="C13" s="4"/>
      <c r="D13" s="4"/>
      <c r="E13" s="5"/>
      <c r="F13" s="9"/>
      <c r="G13" s="9"/>
      <c r="H13" s="9"/>
      <c r="I13" s="14"/>
      <c r="J13" s="4"/>
      <c r="R13" s="2"/>
      <c r="S13" s="77"/>
      <c r="T13" s="20"/>
      <c r="U13" s="20"/>
      <c r="V13" s="20"/>
      <c r="W13" s="20"/>
      <c r="X13" s="20"/>
      <c r="Y13" s="20"/>
      <c r="Z13" s="20"/>
    </row>
    <row r="14" spans="1:50" s="10" customFormat="1" ht="18.75" x14ac:dyDescent="0.3">
      <c r="A14" s="15">
        <f t="shared" si="0"/>
        <v>0</v>
      </c>
      <c r="B14" s="15" t="str">
        <f t="shared" si="1"/>
        <v>Index-II</v>
      </c>
      <c r="C14" s="15" t="e">
        <f t="shared" si="9"/>
        <v>#VALUE!</v>
      </c>
      <c r="D14" s="15" t="e">
        <f t="shared" si="2"/>
        <v>#VALUE!</v>
      </c>
      <c r="E14" s="16">
        <f t="shared" si="3"/>
        <v>0</v>
      </c>
      <c r="F14" s="15" t="e">
        <f t="shared" si="4"/>
        <v>#VALUE!</v>
      </c>
      <c r="G14" s="15" t="e">
        <f t="shared" si="5"/>
        <v>#VALUE!</v>
      </c>
      <c r="H14" s="15" t="e">
        <f t="shared" si="6"/>
        <v>#VALUE!</v>
      </c>
      <c r="I14" s="17" t="e">
        <f>#REF!</f>
        <v>#REF!</v>
      </c>
      <c r="J14" s="15">
        <f t="shared" si="7"/>
        <v>0</v>
      </c>
      <c r="K14" s="18"/>
      <c r="L14" s="18"/>
      <c r="M14" s="18"/>
      <c r="N14" s="18"/>
      <c r="O14" s="18">
        <v>0</v>
      </c>
      <c r="P14" s="18">
        <f t="shared" si="20"/>
        <v>0</v>
      </c>
      <c r="Q14" s="91" t="s">
        <v>13</v>
      </c>
      <c r="R14" s="91"/>
      <c r="S14" s="77"/>
      <c r="T14" s="20"/>
      <c r="U14" s="20"/>
      <c r="V14" s="20"/>
      <c r="W14" s="20"/>
      <c r="X14" s="20"/>
      <c r="Y14" s="20"/>
      <c r="Z14" s="20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</row>
    <row r="15" spans="1:50" s="10" customFormat="1" ht="14.25" customHeight="1" x14ac:dyDescent="0.25">
      <c r="A15" s="67">
        <f t="shared" si="0"/>
        <v>0</v>
      </c>
      <c r="B15" s="67">
        <f t="shared" si="1"/>
        <v>777.37607999999989</v>
      </c>
      <c r="C15" s="67">
        <f t="shared" si="9"/>
        <v>932.85129599999982</v>
      </c>
      <c r="D15" s="67">
        <f t="shared" si="2"/>
        <v>1119.4215551999998</v>
      </c>
      <c r="E15" s="68">
        <f t="shared" si="3"/>
        <v>11000000</v>
      </c>
      <c r="F15" s="67">
        <f t="shared" si="4"/>
        <v>14150</v>
      </c>
      <c r="G15" s="67">
        <f t="shared" si="5"/>
        <v>11792</v>
      </c>
      <c r="H15" s="67">
        <f t="shared" si="6"/>
        <v>9827</v>
      </c>
      <c r="I15" s="69" t="e">
        <f>#REF!</f>
        <v>#REF!</v>
      </c>
      <c r="J15" s="67">
        <f t="shared" si="7"/>
        <v>0</v>
      </c>
      <c r="O15" s="10">
        <v>0</v>
      </c>
      <c r="P15" s="10">
        <f t="shared" ref="P15" si="22">O15/1.2</f>
        <v>0</v>
      </c>
      <c r="Q15" s="70">
        <f>72.22*10.764</f>
        <v>777.37607999999989</v>
      </c>
      <c r="R15" s="71">
        <v>11000000</v>
      </c>
      <c r="S15" s="88"/>
    </row>
    <row r="16" spans="1:50" s="20" customFormat="1" x14ac:dyDescent="0.25">
      <c r="A16" s="21">
        <f t="shared" si="0"/>
        <v>0</v>
      </c>
      <c r="B16" s="21">
        <f t="shared" si="1"/>
        <v>422.88526799999994</v>
      </c>
      <c r="C16" s="21">
        <f t="shared" si="9"/>
        <v>507.46232159999988</v>
      </c>
      <c r="D16" s="21">
        <f t="shared" si="2"/>
        <v>608.95478591999984</v>
      </c>
      <c r="E16" s="22">
        <f t="shared" si="3"/>
        <v>5400000</v>
      </c>
      <c r="F16" s="21">
        <f t="shared" si="4"/>
        <v>12769</v>
      </c>
      <c r="G16" s="21">
        <f t="shared" si="5"/>
        <v>10641</v>
      </c>
      <c r="H16" s="21">
        <f t="shared" si="6"/>
        <v>8868</v>
      </c>
      <c r="I16" s="23" t="e">
        <f>#REF!</f>
        <v>#REF!</v>
      </c>
      <c r="J16" s="21">
        <f t="shared" si="7"/>
        <v>0</v>
      </c>
      <c r="O16">
        <v>0</v>
      </c>
      <c r="P16">
        <f t="shared" ref="P16" si="23">O16/1.2</f>
        <v>0</v>
      </c>
      <c r="Q16" s="12">
        <f>39.287*10.764</f>
        <v>422.88526799999994</v>
      </c>
      <c r="R16" s="2">
        <v>5400000</v>
      </c>
      <c r="S16" s="77"/>
    </row>
    <row r="17" spans="1:28" s="10" customFormat="1" x14ac:dyDescent="0.25">
      <c r="A17" s="67">
        <f t="shared" si="0"/>
        <v>0</v>
      </c>
      <c r="B17" s="67">
        <f t="shared" si="1"/>
        <v>422.88526799999994</v>
      </c>
      <c r="C17" s="67">
        <f t="shared" si="9"/>
        <v>507.46232159999988</v>
      </c>
      <c r="D17" s="67">
        <f t="shared" ref="D17:D18" si="24">C17*1.2</f>
        <v>608.95478591999984</v>
      </c>
      <c r="E17" s="68">
        <f t="shared" ref="E17:E18" si="25">R17</f>
        <v>5425000</v>
      </c>
      <c r="F17" s="67">
        <f t="shared" ref="F17:F18" si="26">ROUND((E17/B17),0)</f>
        <v>12829</v>
      </c>
      <c r="G17" s="67">
        <f t="shared" ref="G17:G18" si="27">ROUND((E17/C17),0)</f>
        <v>10690</v>
      </c>
      <c r="H17" s="67">
        <f t="shared" ref="H17:H18" si="28">ROUND((E17/D17),0)</f>
        <v>8909</v>
      </c>
      <c r="I17" s="69" t="e">
        <f>#REF!</f>
        <v>#REF!</v>
      </c>
      <c r="J17" s="67">
        <f t="shared" ref="J17:J18" si="29">S17</f>
        <v>0</v>
      </c>
      <c r="O17" s="10">
        <v>0</v>
      </c>
      <c r="P17" s="10">
        <f t="shared" si="20"/>
        <v>0</v>
      </c>
      <c r="Q17" s="70">
        <f>39.287*10.764</f>
        <v>422.88526799999994</v>
      </c>
      <c r="R17" s="71">
        <v>5425000</v>
      </c>
      <c r="S17" s="88"/>
    </row>
    <row r="18" spans="1:28" s="20" customFormat="1" x14ac:dyDescent="0.25">
      <c r="A18" s="21">
        <f t="shared" si="0"/>
        <v>0</v>
      </c>
      <c r="B18" s="21">
        <f t="shared" si="1"/>
        <v>0</v>
      </c>
      <c r="C18" s="21">
        <f t="shared" si="9"/>
        <v>0</v>
      </c>
      <c r="D18" s="21">
        <f t="shared" si="24"/>
        <v>0</v>
      </c>
      <c r="E18" s="22">
        <f t="shared" si="25"/>
        <v>0</v>
      </c>
      <c r="F18" s="21" t="e">
        <f t="shared" si="26"/>
        <v>#DIV/0!</v>
      </c>
      <c r="G18" s="21" t="e">
        <f t="shared" si="27"/>
        <v>#DIV/0!</v>
      </c>
      <c r="H18" s="21" t="e">
        <f t="shared" si="28"/>
        <v>#DIV/0!</v>
      </c>
      <c r="I18" s="23" t="e">
        <f>#REF!</f>
        <v>#REF!</v>
      </c>
      <c r="J18" s="21">
        <f t="shared" si="29"/>
        <v>0</v>
      </c>
      <c r="O18">
        <v>0</v>
      </c>
      <c r="P18">
        <f t="shared" ref="P18" si="30">O18/1.2</f>
        <v>0</v>
      </c>
      <c r="Q18" s="12">
        <f t="shared" ref="Q18" si="31">P18/1.2</f>
        <v>0</v>
      </c>
      <c r="R18" s="2">
        <v>0</v>
      </c>
      <c r="S18" s="77"/>
    </row>
    <row r="19" spans="1:28" x14ac:dyDescent="0.25">
      <c r="A19" s="4">
        <f t="shared" ref="A19" si="32">N19</f>
        <v>0</v>
      </c>
      <c r="B19" s="4">
        <f t="shared" ref="B19" si="33">Q19</f>
        <v>0</v>
      </c>
      <c r="C19" s="4">
        <f t="shared" ref="C19" si="34">B19*1.2</f>
        <v>0</v>
      </c>
      <c r="D19" s="4">
        <f t="shared" ref="D19" si="35">C19*1.2</f>
        <v>0</v>
      </c>
      <c r="E19" s="5">
        <f t="shared" ref="E19" si="36">R19</f>
        <v>0</v>
      </c>
      <c r="F19" s="9" t="e">
        <f t="shared" ref="F19" si="37">ROUND((E19/B19),0)</f>
        <v>#DIV/0!</v>
      </c>
      <c r="G19" s="4" t="e">
        <f t="shared" ref="G19" si="38">ROUND((E19/C19),0)</f>
        <v>#DIV/0!</v>
      </c>
      <c r="H19" s="4" t="e">
        <f t="shared" ref="H19" si="39">ROUND((E19/D19),0)</f>
        <v>#DIV/0!</v>
      </c>
      <c r="I19" s="14" t="e">
        <f>#REF!</f>
        <v>#REF!</v>
      </c>
      <c r="J19" s="4">
        <f t="shared" ref="J19" si="40">S19</f>
        <v>0</v>
      </c>
      <c r="O19">
        <v>0</v>
      </c>
      <c r="P19">
        <f t="shared" si="20"/>
        <v>0</v>
      </c>
      <c r="Q19" s="12">
        <f t="shared" ref="Q19" si="41">P19/1.2</f>
        <v>0</v>
      </c>
      <c r="R19" s="2">
        <v>0</v>
      </c>
    </row>
    <row r="20" spans="1:28" x14ac:dyDescent="0.25">
      <c r="Q20" s="14"/>
      <c r="R20" s="4"/>
    </row>
    <row r="22" spans="1:28" ht="15.75" x14ac:dyDescent="0.25">
      <c r="P22" s="19"/>
      <c r="Q22" s="19" t="s">
        <v>36</v>
      </c>
      <c r="R22" s="19"/>
      <c r="S22" s="78"/>
      <c r="T22" s="19"/>
      <c r="U22" s="19"/>
      <c r="V22" s="19"/>
    </row>
    <row r="23" spans="1:28" ht="15.75" x14ac:dyDescent="0.25">
      <c r="N23" s="19"/>
      <c r="O23" s="19"/>
      <c r="P23" s="73"/>
      <c r="Q23" s="89" t="s">
        <v>37</v>
      </c>
      <c r="R23" s="19"/>
      <c r="S23" s="90"/>
      <c r="T23" s="6"/>
      <c r="U23" s="6"/>
      <c r="V23" s="6"/>
      <c r="W23" s="6"/>
      <c r="X23" s="6"/>
    </row>
    <row r="24" spans="1:28" ht="15.75" thickBot="1" x14ac:dyDescent="0.3">
      <c r="W24" s="45"/>
      <c r="X24" s="45"/>
      <c r="Y24" s="45"/>
      <c r="Z24" s="45"/>
      <c r="AA24" s="45"/>
      <c r="AB24" s="45"/>
    </row>
    <row r="25" spans="1:28" x14ac:dyDescent="0.25">
      <c r="Q25" s="27"/>
      <c r="R25" s="28"/>
      <c r="S25" s="79"/>
      <c r="T25" s="30"/>
      <c r="U25" s="31"/>
      <c r="W25" s="45"/>
      <c r="X25" s="45"/>
      <c r="Y25" s="46"/>
      <c r="Z25" s="46"/>
      <c r="AA25" s="45"/>
      <c r="AB25" s="45"/>
    </row>
    <row r="26" spans="1:28" x14ac:dyDescent="0.25">
      <c r="Q26" s="32" t="s">
        <v>15</v>
      </c>
      <c r="R26" s="24"/>
      <c r="S26" s="80">
        <v>13700</v>
      </c>
      <c r="T26" s="25" t="s">
        <v>34</v>
      </c>
      <c r="U26" s="33"/>
      <c r="W26" s="45"/>
      <c r="X26" s="24"/>
      <c r="Y26" s="40"/>
      <c r="Z26" s="26"/>
      <c r="AA26" s="45"/>
      <c r="AB26" s="45"/>
    </row>
    <row r="27" spans="1:28" ht="40.5" customHeight="1" x14ac:dyDescent="0.25">
      <c r="Q27" s="34" t="s">
        <v>16</v>
      </c>
      <c r="R27" s="24"/>
      <c r="S27" s="80">
        <v>3000</v>
      </c>
      <c r="T27" s="26"/>
      <c r="U27" s="33"/>
      <c r="W27" s="47"/>
      <c r="X27" s="24"/>
      <c r="Y27" s="40"/>
      <c r="Z27" s="26"/>
      <c r="AA27" s="45"/>
      <c r="AB27" s="45"/>
    </row>
    <row r="28" spans="1:28" x14ac:dyDescent="0.25">
      <c r="Q28" s="32" t="s">
        <v>17</v>
      </c>
      <c r="R28" s="24"/>
      <c r="S28" s="80">
        <f>S26-S27</f>
        <v>10700</v>
      </c>
      <c r="T28" s="26"/>
      <c r="U28" s="33"/>
      <c r="W28" s="45"/>
      <c r="X28" s="24"/>
      <c r="Y28" s="40"/>
      <c r="Z28" s="26"/>
      <c r="AA28" s="45"/>
      <c r="AB28" s="45"/>
    </row>
    <row r="29" spans="1:28" x14ac:dyDescent="0.25">
      <c r="Q29" s="32" t="s">
        <v>18</v>
      </c>
      <c r="R29" s="24"/>
      <c r="S29" s="80">
        <f>S27</f>
        <v>3000</v>
      </c>
      <c r="T29" s="26"/>
      <c r="U29" s="33"/>
      <c r="W29" s="45"/>
      <c r="X29" s="24"/>
      <c r="Y29" s="40"/>
      <c r="Z29" s="26"/>
      <c r="AA29" s="45"/>
      <c r="AB29" s="45"/>
    </row>
    <row r="30" spans="1:28" x14ac:dyDescent="0.25">
      <c r="F30" s="44"/>
      <c r="Q30" s="32" t="s">
        <v>19</v>
      </c>
      <c r="R30" s="48"/>
      <c r="S30" s="81">
        <v>0</v>
      </c>
      <c r="T30" s="50">
        <v>2023</v>
      </c>
      <c r="U30" s="33"/>
      <c r="W30" s="45"/>
      <c r="X30" s="48"/>
      <c r="Y30" s="49"/>
      <c r="Z30" s="62"/>
      <c r="AA30" s="45"/>
      <c r="AB30" s="45"/>
    </row>
    <row r="31" spans="1:28" x14ac:dyDescent="0.25">
      <c r="Q31" s="32" t="s">
        <v>20</v>
      </c>
      <c r="R31" s="48"/>
      <c r="S31" s="81">
        <f>S32-S30</f>
        <v>60</v>
      </c>
      <c r="T31" s="55">
        <v>2026</v>
      </c>
      <c r="U31" s="33"/>
      <c r="V31" s="93" t="s">
        <v>35</v>
      </c>
      <c r="W31" s="94"/>
      <c r="X31" s="48"/>
      <c r="Y31" s="49"/>
      <c r="Z31" s="51"/>
      <c r="AA31" s="45"/>
      <c r="AB31" s="45"/>
    </row>
    <row r="32" spans="1:28" x14ac:dyDescent="0.25">
      <c r="F32" s="44"/>
      <c r="Q32" s="32" t="s">
        <v>21</v>
      </c>
      <c r="R32" s="48"/>
      <c r="S32" s="81">
        <v>60</v>
      </c>
      <c r="T32" s="51"/>
      <c r="U32" s="33"/>
      <c r="W32" s="40" t="s">
        <v>41</v>
      </c>
      <c r="X32" s="75">
        <v>4491000</v>
      </c>
      <c r="Y32" s="40" t="s">
        <v>40</v>
      </c>
      <c r="Z32" s="51"/>
      <c r="AA32" s="45"/>
      <c r="AB32" s="45"/>
    </row>
    <row r="33" spans="17:28" ht="30" x14ac:dyDescent="0.25">
      <c r="Q33" s="34" t="s">
        <v>32</v>
      </c>
      <c r="R33" s="48"/>
      <c r="S33" s="81">
        <f>90*S30/S32</f>
        <v>0</v>
      </c>
      <c r="T33" s="51"/>
      <c r="U33" s="33"/>
      <c r="W33" s="47"/>
      <c r="X33" s="48"/>
      <c r="Y33" s="49"/>
      <c r="Z33" s="51"/>
      <c r="AA33" s="45"/>
      <c r="AB33" s="45"/>
    </row>
    <row r="34" spans="17:28" ht="21" customHeight="1" x14ac:dyDescent="0.25">
      <c r="Q34" s="32"/>
      <c r="R34" s="52"/>
      <c r="S34" s="81">
        <f>S33%</f>
        <v>0</v>
      </c>
      <c r="T34" s="54"/>
      <c r="U34" s="33"/>
      <c r="W34" s="45"/>
      <c r="X34" s="52"/>
      <c r="Y34" s="53"/>
      <c r="Z34" s="54"/>
      <c r="AA34" s="45"/>
      <c r="AB34" s="45"/>
    </row>
    <row r="35" spans="17:28" x14ac:dyDescent="0.25">
      <c r="Q35" s="32" t="s">
        <v>22</v>
      </c>
      <c r="R35" s="24"/>
      <c r="S35" s="80">
        <f>S29*S34</f>
        <v>0</v>
      </c>
      <c r="T35" s="26"/>
      <c r="U35" s="33"/>
      <c r="W35" s="45"/>
      <c r="X35" s="24"/>
      <c r="Y35" s="40"/>
      <c r="Z35" s="26"/>
      <c r="AA35" s="45"/>
      <c r="AB35" s="45"/>
    </row>
    <row r="36" spans="17:28" x14ac:dyDescent="0.25">
      <c r="Q36" s="32" t="s">
        <v>23</v>
      </c>
      <c r="R36" s="24"/>
      <c r="S36" s="80">
        <f>S29-S35</f>
        <v>3000</v>
      </c>
      <c r="T36" s="26"/>
      <c r="U36" s="33"/>
      <c r="W36" s="45"/>
      <c r="X36" s="24"/>
      <c r="Y36" s="40"/>
      <c r="Z36" s="26"/>
      <c r="AA36" s="45"/>
      <c r="AB36" s="45"/>
    </row>
    <row r="37" spans="17:28" x14ac:dyDescent="0.25">
      <c r="Q37" s="32" t="s">
        <v>17</v>
      </c>
      <c r="R37" s="24"/>
      <c r="S37" s="80">
        <f>S28</f>
        <v>10700</v>
      </c>
      <c r="T37" s="26"/>
      <c r="U37" s="33"/>
      <c r="W37" s="45"/>
      <c r="X37" s="24"/>
      <c r="Y37" s="40"/>
      <c r="Z37" s="26"/>
      <c r="AA37" s="45"/>
      <c r="AB37" s="45"/>
    </row>
    <row r="38" spans="17:28" x14ac:dyDescent="0.25">
      <c r="Q38" s="32"/>
      <c r="R38" s="24"/>
      <c r="S38" s="80"/>
      <c r="T38" s="26"/>
      <c r="U38" s="33"/>
      <c r="W38" s="45"/>
      <c r="X38" s="24"/>
      <c r="Y38" s="40"/>
      <c r="Z38" s="26"/>
      <c r="AA38" s="45"/>
      <c r="AB38" s="45"/>
    </row>
    <row r="39" spans="17:28" x14ac:dyDescent="0.25">
      <c r="Q39" s="32" t="s">
        <v>24</v>
      </c>
      <c r="R39" s="38"/>
      <c r="S39" s="82">
        <f>S37+S36</f>
        <v>13700</v>
      </c>
      <c r="T39" s="26"/>
      <c r="U39" s="33"/>
      <c r="W39" s="74"/>
      <c r="X39" s="38"/>
      <c r="Y39" s="41"/>
      <c r="Z39" s="26"/>
      <c r="AA39" s="45"/>
      <c r="AB39" s="45"/>
    </row>
    <row r="40" spans="17:28" x14ac:dyDescent="0.25">
      <c r="Q40" s="32"/>
      <c r="R40" s="48"/>
      <c r="S40" s="81"/>
      <c r="T40" s="51"/>
      <c r="U40" s="33"/>
      <c r="W40" s="45"/>
      <c r="X40" s="48"/>
      <c r="Y40" s="49"/>
      <c r="Z40" s="51"/>
      <c r="AA40" s="45"/>
      <c r="AB40" s="45"/>
    </row>
    <row r="41" spans="17:28" ht="21" customHeight="1" thickBot="1" x14ac:dyDescent="0.3">
      <c r="Q41" s="63" t="s">
        <v>38</v>
      </c>
      <c r="R41" s="64"/>
      <c r="S41" s="83">
        <f>39.287*10.764</f>
        <v>422.88526799999994</v>
      </c>
      <c r="T41" s="65" t="s">
        <v>33</v>
      </c>
      <c r="U41" s="66"/>
      <c r="W41" s="6"/>
      <c r="X41" s="55"/>
      <c r="Y41" s="55"/>
      <c r="Z41" s="51"/>
      <c r="AA41" s="45"/>
      <c r="AB41" s="45"/>
    </row>
    <row r="42" spans="17:28" ht="15.75" thickTop="1" x14ac:dyDescent="0.25">
      <c r="Q42" s="32" t="s">
        <v>25</v>
      </c>
      <c r="R42" s="49"/>
      <c r="S42" s="81">
        <f>S41*S39</f>
        <v>5793528.1715999991</v>
      </c>
      <c r="T42" s="51"/>
      <c r="U42" s="33"/>
      <c r="X42" s="49"/>
      <c r="Y42" s="56"/>
      <c r="Z42" s="51"/>
      <c r="AA42" s="45"/>
      <c r="AB42" s="45"/>
    </row>
    <row r="43" spans="17:28" x14ac:dyDescent="0.25">
      <c r="Q43" s="32" t="s">
        <v>39</v>
      </c>
      <c r="R43" s="49"/>
      <c r="S43" s="81"/>
      <c r="T43" s="51"/>
      <c r="U43" s="33"/>
      <c r="X43" s="49"/>
      <c r="Y43" s="56"/>
      <c r="Z43" s="51"/>
      <c r="AA43" s="45"/>
      <c r="AB43" s="45"/>
    </row>
    <row r="44" spans="17:28" ht="15.75" x14ac:dyDescent="0.25">
      <c r="Q44" s="72" t="s">
        <v>31</v>
      </c>
      <c r="R44" s="73"/>
      <c r="S44" s="84">
        <f>S42+S43</f>
        <v>5793528.1715999991</v>
      </c>
      <c r="T44" s="51"/>
      <c r="U44" s="39"/>
      <c r="Y44" s="56"/>
      <c r="Z44" s="51"/>
      <c r="AA44" s="49"/>
      <c r="AB44" s="45"/>
    </row>
    <row r="45" spans="17:28" x14ac:dyDescent="0.25">
      <c r="Q45" s="32" t="s">
        <v>26</v>
      </c>
      <c r="R45" s="45"/>
      <c r="S45" s="85">
        <f>S44*0.9</f>
        <v>5214175.354439999</v>
      </c>
      <c r="T45" s="51"/>
      <c r="U45" s="33"/>
      <c r="W45" s="6"/>
      <c r="X45" s="49"/>
      <c r="Y45" s="56"/>
      <c r="Z45" s="51"/>
      <c r="AA45" s="45"/>
      <c r="AB45" s="45"/>
    </row>
    <row r="46" spans="17:28" x14ac:dyDescent="0.25">
      <c r="Q46" s="32" t="s">
        <v>27</v>
      </c>
      <c r="R46" s="45"/>
      <c r="S46" s="85">
        <f>S44*0.8</f>
        <v>4634822.5372799998</v>
      </c>
      <c r="T46" s="58"/>
      <c r="U46" s="33"/>
      <c r="W46" s="45"/>
      <c r="X46" s="45"/>
      <c r="Y46" s="57"/>
      <c r="Z46" s="58"/>
      <c r="AA46" s="45"/>
      <c r="AB46" s="45"/>
    </row>
    <row r="47" spans="17:28" x14ac:dyDescent="0.25">
      <c r="Q47" s="32"/>
      <c r="R47" s="45"/>
      <c r="S47" s="85"/>
      <c r="T47" s="51"/>
      <c r="U47" s="33"/>
      <c r="W47" s="45"/>
      <c r="X47" s="45"/>
      <c r="Y47" s="59"/>
      <c r="Z47" s="51"/>
      <c r="AA47" s="45"/>
      <c r="AB47" s="45"/>
    </row>
    <row r="48" spans="17:28" ht="15.75" thickBot="1" x14ac:dyDescent="0.3">
      <c r="Q48" s="32" t="s">
        <v>28</v>
      </c>
      <c r="R48" s="45"/>
      <c r="S48" s="85">
        <f>S27*S41</f>
        <v>1268655.8039999998</v>
      </c>
      <c r="T48" s="58"/>
      <c r="U48" s="33"/>
      <c r="W48" s="45"/>
      <c r="X48" s="45"/>
      <c r="Y48" s="57"/>
      <c r="Z48" s="58"/>
      <c r="AA48" s="45"/>
      <c r="AB48" s="45"/>
    </row>
    <row r="49" spans="17:28" x14ac:dyDescent="0.25">
      <c r="Q49" s="27" t="s">
        <v>29</v>
      </c>
      <c r="R49" s="28"/>
      <c r="S49" s="86"/>
      <c r="T49" s="29"/>
      <c r="U49" s="31"/>
      <c r="W49" s="45"/>
      <c r="X49" s="45"/>
      <c r="Y49" s="59"/>
      <c r="Z49" s="46"/>
      <c r="AA49" s="45"/>
      <c r="AB49" s="45"/>
    </row>
    <row r="50" spans="17:28" x14ac:dyDescent="0.25">
      <c r="Q50" s="95" t="s">
        <v>30</v>
      </c>
      <c r="R50" s="55"/>
      <c r="S50" s="96">
        <v>16000</v>
      </c>
      <c r="T50" s="58"/>
      <c r="U50" s="33"/>
      <c r="W50" s="46"/>
      <c r="X50" s="46"/>
      <c r="Y50" s="57"/>
      <c r="Z50" s="58"/>
      <c r="AA50" s="45"/>
      <c r="AB50" s="45"/>
    </row>
    <row r="51" spans="17:28" ht="9" customHeight="1" thickBot="1" x14ac:dyDescent="0.3">
      <c r="Q51" s="35"/>
      <c r="R51" s="36"/>
      <c r="S51" s="87"/>
      <c r="T51" s="36"/>
      <c r="U51" s="37"/>
      <c r="W51" s="60"/>
      <c r="X51" s="45"/>
      <c r="Y51" s="61"/>
      <c r="Z51" s="45"/>
      <c r="AA51" s="45"/>
      <c r="AB51" s="45"/>
    </row>
    <row r="52" spans="17:28" x14ac:dyDescent="0.25">
      <c r="W52" s="45"/>
      <c r="X52" s="45"/>
      <c r="Y52" s="45"/>
      <c r="Z52" s="45"/>
      <c r="AA52" s="45"/>
      <c r="AB52" s="45"/>
    </row>
  </sheetData>
  <mergeCells count="3">
    <mergeCell ref="Q14:R14"/>
    <mergeCell ref="Q3:R3"/>
    <mergeCell ref="V31:W3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O31" sqref="O31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8" sqref="B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C2" sqref="C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cols>
    <col min="15" max="15" width="13.7109375" customWidth="1"/>
    <col min="16" max="16" width="12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2023-11-23T07:45:09Z</dcterms:modified>
</cp:coreProperties>
</file>