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tosh Sadasiv Palav\"/>
    </mc:Choice>
  </mc:AlternateContent>
  <xr:revisionPtr revIDLastSave="0" documentId="13_ncr:1_{7C52205C-CE08-4E4B-ABE3-38FE38F1137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9" i="4" l="1"/>
  <c r="R11" i="4" l="1"/>
  <c r="R10" i="4"/>
  <c r="R9" i="4"/>
  <c r="P23" i="4"/>
  <c r="H31" i="4"/>
  <c r="H30" i="4"/>
  <c r="Q11" i="4" l="1"/>
  <c r="Q10" i="4"/>
  <c r="Q9" i="4"/>
  <c r="S9" i="4"/>
  <c r="I20" i="4" l="1"/>
  <c r="H22" i="4"/>
  <c r="H20" i="4"/>
  <c r="I19" i="4"/>
  <c r="I18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<sst xmlns="http://schemas.openxmlformats.org/spreadsheetml/2006/main" count="37" uniqueCount="28">
  <si>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</si>
  <si>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</si>
  <si>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</si>
  <si>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</si>
  <si>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</si>
  <si>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</si>
  <si>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</si>
  <si>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</si>
  <si>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</si>
  <si>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</si>
  <si>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</si>
  <si>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</si>
  <si>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</si>
  <si>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</si>
  <si>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 xml:space="preserve">ancillary </t>
  </si>
  <si>
    <t>rate</t>
  </si>
  <si>
    <t>agreemtn -  2023 - 62,23,214</t>
  </si>
  <si>
    <t>fmv</t>
  </si>
  <si>
    <t xml:space="preserve">f. no. 501, 5th floor, regents park, Rohinjon, kharghar </t>
  </si>
  <si>
    <t>regents park</t>
  </si>
  <si>
    <t>15.05.53</t>
  </si>
  <si>
    <t>20.03.23</t>
  </si>
  <si>
    <t>12.01.23</t>
  </si>
  <si>
    <t>LS - 85 lakhs all incal</t>
  </si>
  <si>
    <t>av</t>
  </si>
  <si>
    <t>sd</t>
  </si>
  <si>
    <t>r</t>
  </si>
  <si>
    <t>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</si>
</sst>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535261</xdr:colOff>
      <xdr:row>44</xdr:row>
      <xdr:rowOff>86843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F7F151-C191-46C9-97C9-721156A72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36861" cy="8011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CDE82-E9C1-4D37-A12B-714ADA84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839C2-E98A-42F9-B7EE-F39F99AC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478018</xdr:colOff>
      <xdr:row>48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69742-5BFA-4244-83CF-D52D2B93C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670018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516123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FEEFA-4785-490D-AD29-1ADD20D5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08123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39892</xdr:colOff>
      <xdr:row>44</xdr:row>
      <xdr:rowOff>48728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1B9E5-40D8-461E-B4F2-8513AA4C2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41492" cy="7906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430387</xdr:colOff>
      <xdr:row>47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B65390-156D-49B6-9101-8C44EE66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22387" cy="7744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192313</xdr:colOff>
      <xdr:row>40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30158-0046-4EB5-B006-AC26F7E1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993913" cy="7706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430387</xdr:colOff>
      <xdr:row>41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A92B1C-880F-476E-B237-499F409AE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22387" cy="77258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430387</xdr:colOff>
      <xdr:row>41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BEB3D-1E4E-4400-914E-0655104B2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22387" cy="7725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08F45-EA52-4547-B5E3-205ACE3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425781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615</v>
      </c>
      <c r="C2" s="4">
        <f>B2*1.2</f>
        <v>738</v>
      </c>
      <c r="D2" s="4">
        <f t="shared" ref="D2:D13" si="2">C2*1.2</f>
        <v>885.6</v>
      </c>
      <c r="E2" s="5">
        <f t="shared" ref="E2:E13" si="3">R2</f>
        <v>7500000</v>
      </c>
      <c r="F2" s="15">
        <f t="shared" ref="F2:F13" si="4">ROUND((E2/B2),0)</f>
        <v>12195</v>
      </c>
      <c r="G2" s="10">
        <f t="shared" ref="G2:G13" si="5">ROUND((E2/C2),0)</f>
        <v>10163</v>
      </c>
      <c r="H2" s="10">
        <f t="shared" ref="H2:H13" si="6">ROUND((E2/D2),0)</f>
        <v>8469</v>
      </c>
      <c r="I2" s="4" t="e">
        <f>#REF!</f>
        <v>#REF!</v>
      </c>
      <c r="J2" s="4" t="str">
        <f t="shared" ref="J2:J13" si="7">S2</f>
        <v>regents park</v>
      </c>
      <c r="O2">
        <v>0</v>
      </c>
      <c r="P2">
        <f t="shared" ref="P2:P12" si="8">O2/1.2</f>
        <v>0</v>
      </c>
      <c r="Q2">
        <v>615</v>
      </c>
      <c r="R2" s="2">
        <v>7500000</v>
      </c>
      <c r="S2" s="8" t="s">
        <v>19</v>
      </c>
      <c r="T2" s="8"/>
      <c r="U2">
        <v>11</v>
      </c>
    </row>
    <row r="3" spans="1:23" x14ac:dyDescent="0.25">
      <c r="A3" s="4">
        <f t="shared" si="0"/>
        <v>0</v>
      </c>
      <c r="B3" s="4">
        <f t="shared" si="1"/>
        <v>674</v>
      </c>
      <c r="C3" s="4">
        <f t="shared" ref="C3:C15" si="9">B3*1.2</f>
        <v>808.8</v>
      </c>
      <c r="D3" s="4">
        <f t="shared" si="2"/>
        <v>970.56</v>
      </c>
      <c r="E3" s="5">
        <f t="shared" si="3"/>
        <v>7920000</v>
      </c>
      <c r="F3" s="10">
        <f t="shared" si="4"/>
        <v>11751</v>
      </c>
      <c r="G3" s="10">
        <f t="shared" si="5"/>
        <v>9792</v>
      </c>
      <c r="H3" s="10">
        <f t="shared" si="6"/>
        <v>8160</v>
      </c>
      <c r="I3" s="4" t="e">
        <f>#REF!</f>
        <v>#REF!</v>
      </c>
      <c r="J3" s="4" t="str">
        <f t="shared" si="7"/>
        <v>regents park</v>
      </c>
      <c r="O3">
        <v>0</v>
      </c>
      <c r="P3">
        <f t="shared" si="8"/>
        <v>0</v>
      </c>
      <c r="Q3">
        <v>674</v>
      </c>
      <c r="R3" s="2">
        <v>7920000</v>
      </c>
      <c r="S3" s="8" t="s">
        <v>19</v>
      </c>
      <c r="T3" s="8"/>
      <c r="U3">
        <v>10</v>
      </c>
    </row>
    <row r="4" spans="1:23" x14ac:dyDescent="0.25">
      <c r="A4" s="4">
        <f t="shared" si="0"/>
        <v>0</v>
      </c>
      <c r="B4" s="4">
        <f t="shared" si="1"/>
        <v>582</v>
      </c>
      <c r="C4" s="4">
        <f t="shared" si="9"/>
        <v>698.4</v>
      </c>
      <c r="D4" s="4">
        <f t="shared" si="2"/>
        <v>838.07999999999993</v>
      </c>
      <c r="E4" s="16">
        <f t="shared" si="3"/>
        <v>6900000</v>
      </c>
      <c r="F4" s="10">
        <f t="shared" si="4"/>
        <v>11856</v>
      </c>
      <c r="G4" s="10">
        <f t="shared" si="5"/>
        <v>9880</v>
      </c>
      <c r="H4" s="10">
        <f t="shared" si="6"/>
        <v>8233</v>
      </c>
      <c r="I4" s="4" t="e">
        <f>#REF!</f>
        <v>#REF!</v>
      </c>
      <c r="J4" s="4" t="str">
        <f t="shared" si="7"/>
        <v>regents park</v>
      </c>
      <c r="O4">
        <v>0</v>
      </c>
      <c r="P4">
        <f t="shared" si="8"/>
        <v>0</v>
      </c>
      <c r="Q4">
        <v>582</v>
      </c>
      <c r="R4" s="2">
        <v>6900000</v>
      </c>
      <c r="S4" s="8" t="s">
        <v>19</v>
      </c>
      <c r="T4" s="8"/>
      <c r="U4">
        <v>12</v>
      </c>
    </row>
    <row r="5" spans="1:23" x14ac:dyDescent="0.25">
      <c r="A5" s="4">
        <f t="shared" si="0"/>
        <v>0</v>
      </c>
      <c r="B5" s="4">
        <f t="shared" si="1"/>
        <v>612</v>
      </c>
      <c r="C5" s="4">
        <f t="shared" si="9"/>
        <v>734.4</v>
      </c>
      <c r="D5" s="4">
        <f t="shared" si="2"/>
        <v>881.28</v>
      </c>
      <c r="E5" s="16">
        <f t="shared" si="3"/>
        <v>6100000</v>
      </c>
      <c r="F5" s="10">
        <f t="shared" si="4"/>
        <v>9967</v>
      </c>
      <c r="G5" s="10">
        <f t="shared" si="5"/>
        <v>8306</v>
      </c>
      <c r="H5" s="10">
        <f t="shared" si="6"/>
        <v>6922</v>
      </c>
      <c r="I5" s="4" t="e">
        <f>#REF!</f>
        <v>#REF!</v>
      </c>
      <c r="J5" s="4" t="str">
        <f t="shared" si="7"/>
        <v>regents park</v>
      </c>
      <c r="O5">
        <v>0</v>
      </c>
      <c r="P5">
        <f t="shared" si="8"/>
        <v>0</v>
      </c>
      <c r="Q5">
        <v>612</v>
      </c>
      <c r="R5" s="2">
        <v>6100000</v>
      </c>
      <c r="S5" s="8" t="s">
        <v>19</v>
      </c>
      <c r="T5" s="8"/>
      <c r="U5">
        <v>18</v>
      </c>
    </row>
    <row r="6" spans="1:23" x14ac:dyDescent="0.25">
      <c r="A6" s="4">
        <f t="shared" si="0"/>
        <v>0</v>
      </c>
      <c r="B6" s="4">
        <f t="shared" si="1"/>
        <v>606</v>
      </c>
      <c r="C6" s="4">
        <f t="shared" si="9"/>
        <v>727.19999999999993</v>
      </c>
      <c r="D6" s="4">
        <f t="shared" si="2"/>
        <v>872.63999999999987</v>
      </c>
      <c r="E6" s="16">
        <f t="shared" si="3"/>
        <v>6700000</v>
      </c>
      <c r="F6" s="10">
        <f t="shared" si="4"/>
        <v>11056</v>
      </c>
      <c r="G6" s="10">
        <f t="shared" si="5"/>
        <v>9213</v>
      </c>
      <c r="H6" s="10">
        <f t="shared" si="6"/>
        <v>7678</v>
      </c>
      <c r="I6" s="4" t="e">
        <f>#REF!</f>
        <v>#REF!</v>
      </c>
      <c r="J6" s="4" t="str">
        <f t="shared" si="7"/>
        <v>regents park</v>
      </c>
      <c r="O6">
        <v>0</v>
      </c>
      <c r="P6">
        <f t="shared" si="8"/>
        <v>0</v>
      </c>
      <c r="Q6">
        <v>606</v>
      </c>
      <c r="R6" s="2">
        <v>6700000</v>
      </c>
      <c r="S6" s="8" t="s">
        <v>19</v>
      </c>
      <c r="T6" s="8"/>
      <c r="U6">
        <v>7</v>
      </c>
    </row>
    <row r="7" spans="1:23" x14ac:dyDescent="0.25">
      <c r="A7" s="4">
        <f t="shared" si="0"/>
        <v>0</v>
      </c>
      <c r="B7" s="4">
        <f t="shared" si="1"/>
        <v>582</v>
      </c>
      <c r="C7" s="4">
        <f t="shared" si="9"/>
        <v>698.4</v>
      </c>
      <c r="D7" s="4">
        <f t="shared" si="2"/>
        <v>838.07999999999993</v>
      </c>
      <c r="E7" s="16">
        <f t="shared" si="3"/>
        <v>8540000</v>
      </c>
      <c r="F7" s="15">
        <f t="shared" si="4"/>
        <v>14674</v>
      </c>
      <c r="G7" s="10">
        <f t="shared" si="5"/>
        <v>12228</v>
      </c>
      <c r="H7" s="10">
        <f t="shared" si="6"/>
        <v>10190</v>
      </c>
      <c r="I7" s="4" t="e">
        <f>#REF!</f>
        <v>#REF!</v>
      </c>
      <c r="J7" s="4" t="str">
        <f t="shared" si="7"/>
        <v>regents park</v>
      </c>
      <c r="O7">
        <v>0</v>
      </c>
      <c r="P7">
        <f t="shared" si="8"/>
        <v>0</v>
      </c>
      <c r="Q7">
        <v>582</v>
      </c>
      <c r="R7" s="2">
        <v>8540000</v>
      </c>
      <c r="S7" s="8" t="s">
        <v>19</v>
      </c>
      <c r="T7" s="8"/>
      <c r="U7">
        <v>7</v>
      </c>
    </row>
    <row r="8" spans="1:23" x14ac:dyDescent="0.25">
      <c r="A8" s="4">
        <f t="shared" si="0"/>
        <v>0</v>
      </c>
      <c r="B8" s="4">
        <f t="shared" si="1"/>
        <v>582</v>
      </c>
      <c r="C8" s="4">
        <f t="shared" si="9"/>
        <v>698.4</v>
      </c>
      <c r="D8" s="4">
        <f t="shared" si="2"/>
        <v>838.07999999999993</v>
      </c>
      <c r="E8" s="16">
        <f t="shared" si="3"/>
        <v>6700000</v>
      </c>
      <c r="F8" s="10">
        <f t="shared" si="4"/>
        <v>11512</v>
      </c>
      <c r="G8" s="10">
        <f t="shared" si="5"/>
        <v>9593</v>
      </c>
      <c r="H8" s="10">
        <f t="shared" si="6"/>
        <v>7994</v>
      </c>
      <c r="I8" s="4" t="e">
        <f>#REF!</f>
        <v>#REF!</v>
      </c>
      <c r="J8" s="4" t="str">
        <f t="shared" si="7"/>
        <v>regents park</v>
      </c>
      <c r="O8">
        <v>0</v>
      </c>
      <c r="P8">
        <f t="shared" si="8"/>
        <v>0</v>
      </c>
      <c r="Q8">
        <v>582</v>
      </c>
      <c r="R8" s="2">
        <v>6700000</v>
      </c>
      <c r="S8" s="8" t="s">
        <v>19</v>
      </c>
      <c r="T8" s="8"/>
      <c r="U8">
        <v>16</v>
      </c>
    </row>
    <row r="9" spans="1:23" x14ac:dyDescent="0.25">
      <c r="A9" s="4">
        <f t="shared" si="0"/>
        <v>0</v>
      </c>
      <c r="B9" s="4">
        <f t="shared" si="1"/>
        <v>435.18851999999998</v>
      </c>
      <c r="C9" s="4">
        <f t="shared" si="9"/>
        <v>522.226224</v>
      </c>
      <c r="D9" s="4">
        <f t="shared" si="2"/>
        <v>626.67146879999996</v>
      </c>
      <c r="E9" s="16">
        <f t="shared" si="3"/>
        <v>5733507</v>
      </c>
      <c r="F9" s="10">
        <f t="shared" si="4"/>
        <v>13175</v>
      </c>
      <c r="G9" s="10">
        <f t="shared" si="5"/>
        <v>10979</v>
      </c>
      <c r="H9" s="10">
        <f t="shared" si="6"/>
        <v>9149</v>
      </c>
      <c r="I9" s="4" t="e">
        <f>#REF!</f>
        <v>#REF!</v>
      </c>
      <c r="J9" s="4">
        <f t="shared" si="7"/>
        <v>40.43</v>
      </c>
      <c r="O9">
        <v>0</v>
      </c>
      <c r="P9">
        <f t="shared" si="8"/>
        <v>0</v>
      </c>
      <c r="Q9">
        <f>S9*10.764</f>
        <v>435.18851999999998</v>
      </c>
      <c r="R9" s="2">
        <f>5330357+373150+30000</f>
        <v>5733507</v>
      </c>
      <c r="S9" s="8">
        <f>38.21+2.22</f>
        <v>40.43</v>
      </c>
      <c r="T9" s="8" t="s">
        <v>20</v>
      </c>
      <c r="U9">
        <v>23</v>
      </c>
      <c r="W9">
        <f>5330357+373150+30000</f>
        <v>5733507</v>
      </c>
    </row>
    <row r="10" spans="1:23" x14ac:dyDescent="0.25">
      <c r="A10" s="4">
        <f t="shared" si="0"/>
        <v>0</v>
      </c>
      <c r="B10" s="4">
        <f t="shared" si="1"/>
        <v>552.40847999999994</v>
      </c>
      <c r="C10" s="4">
        <f t="shared" si="9"/>
        <v>662.89017599999988</v>
      </c>
      <c r="D10" s="4">
        <f t="shared" si="2"/>
        <v>795.46821119999981</v>
      </c>
      <c r="E10" s="16">
        <f t="shared" si="3"/>
        <v>6832143</v>
      </c>
      <c r="F10" s="15">
        <f t="shared" si="4"/>
        <v>12368</v>
      </c>
      <c r="G10" s="10">
        <f t="shared" si="5"/>
        <v>10307</v>
      </c>
      <c r="H10" s="10">
        <f t="shared" si="6"/>
        <v>8589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51.32*10.764</f>
        <v>552.40847999999994</v>
      </c>
      <c r="R10" s="2">
        <f>6357143+445000+30000</f>
        <v>6832143</v>
      </c>
      <c r="S10" s="8"/>
      <c r="T10" s="8" t="s">
        <v>21</v>
      </c>
      <c r="U10">
        <v>5</v>
      </c>
    </row>
    <row r="11" spans="1:23" x14ac:dyDescent="0.25">
      <c r="A11" s="4">
        <f t="shared" si="0"/>
        <v>0</v>
      </c>
      <c r="B11" s="4">
        <f t="shared" si="1"/>
        <v>552.40847999999994</v>
      </c>
      <c r="C11" s="4">
        <f t="shared" si="9"/>
        <v>662.89017599999988</v>
      </c>
      <c r="D11" s="4">
        <f t="shared" si="2"/>
        <v>795.46821119999981</v>
      </c>
      <c r="E11" s="16">
        <f t="shared" si="3"/>
        <v>5112500</v>
      </c>
      <c r="F11" s="10">
        <f t="shared" si="4"/>
        <v>9255</v>
      </c>
      <c r="G11" s="10">
        <f t="shared" si="5"/>
        <v>7712</v>
      </c>
      <c r="H11" s="10">
        <f t="shared" si="6"/>
        <v>6427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>51.32*10.764</f>
        <v>552.40847999999994</v>
      </c>
      <c r="R11" s="2">
        <f>4750000+332500+30000</f>
        <v>5112500</v>
      </c>
      <c r="S11" s="8"/>
      <c r="T11" s="8" t="s">
        <v>22</v>
      </c>
      <c r="U11">
        <v>8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18</v>
      </c>
    </row>
    <row r="18" spans="7:24" x14ac:dyDescent="0.25">
      <c r="G18" t="s">
        <v>13</v>
      </c>
      <c r="H18">
        <v>559</v>
      </c>
      <c r="I18">
        <f>51.95*10.764</f>
        <v>559.18979999999999</v>
      </c>
    </row>
    <row r="19" spans="7:24" x14ac:dyDescent="0.25">
      <c r="G19" t="s">
        <v>14</v>
      </c>
      <c r="H19">
        <v>26</v>
      </c>
      <c r="I19">
        <f>2.43*10.764</f>
        <v>26.15652</v>
      </c>
    </row>
    <row r="20" spans="7:24" x14ac:dyDescent="0.25">
      <c r="H20">
        <f>H19+H18</f>
        <v>585</v>
      </c>
      <c r="I20">
        <f>H20/10.764</f>
        <v>54.347826086956523</v>
      </c>
      <c r="O20" t="s">
        <v>24</v>
      </c>
      <c r="P20">
        <v>6223214</v>
      </c>
    </row>
    <row r="21" spans="7:24" x14ac:dyDescent="0.25">
      <c r="G21" t="s">
        <v>15</v>
      </c>
      <c r="H21">
        <v>12600</v>
      </c>
      <c r="O21" t="s">
        <v>25</v>
      </c>
      <c r="P21">
        <v>435700</v>
      </c>
    </row>
    <row r="22" spans="7:24" x14ac:dyDescent="0.25">
      <c r="G22" s="6" t="s">
        <v>17</v>
      </c>
      <c r="H22" s="6">
        <f>H21*H20</f>
        <v>7371000</v>
      </c>
      <c r="O22" t="s">
        <v>26</v>
      </c>
      <c r="P22">
        <v>30000</v>
      </c>
      <c r="R22">
        <v>73.5</v>
      </c>
    </row>
    <row r="23" spans="7:24" x14ac:dyDescent="0.25">
      <c r="O23" t="s">
        <v>27</v>
      </c>
      <c r="P23">
        <f>P22+P21+P20</f>
        <v>6688914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62*0.9</f>
        <v>55.800000000000004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83*0.75</f>
        <v>62.25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2023-11-27T05:19:24Z</dcterms:modified>
</cp:coreProperties>
</file>