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November 2023\BHAGYASHREE AVINASH GAIKWAD - PNB\"/>
    </mc:Choice>
  </mc:AlternateContent>
  <xr:revisionPtr revIDLastSave="0" documentId="13_ncr:1_{F28CEF13-5A6C-45D6-ACAD-D019901F03C9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W27" i="4" l="1"/>
  <c r="P7" i="4" l="1"/>
  <c r="Q7" i="4" s="1"/>
  <c r="B7" i="4" s="1"/>
  <c r="C7" i="4" s="1"/>
  <c r="D7" i="4" s="1"/>
  <c r="J7" i="4"/>
  <c r="I7" i="4"/>
  <c r="E7" i="4"/>
  <c r="A7" i="4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D18" i="4" s="1"/>
  <c r="J18" i="4"/>
  <c r="I18" i="4"/>
  <c r="E18" i="4"/>
  <c r="H18" i="4" s="1"/>
  <c r="A18" i="4"/>
  <c r="P17" i="4"/>
  <c r="Q17" i="4" s="1"/>
  <c r="B17" i="4" s="1"/>
  <c r="C17" i="4" s="1"/>
  <c r="D17" i="4" s="1"/>
  <c r="J17" i="4"/>
  <c r="I17" i="4"/>
  <c r="E17" i="4"/>
  <c r="H17" i="4" s="1"/>
  <c r="A17" i="4"/>
  <c r="P16" i="4"/>
  <c r="Q16" i="4" s="1"/>
  <c r="B16" i="4" s="1"/>
  <c r="C16" i="4" s="1"/>
  <c r="D16" i="4" s="1"/>
  <c r="J16" i="4"/>
  <c r="I16" i="4"/>
  <c r="E16" i="4"/>
  <c r="A16" i="4"/>
  <c r="P15" i="4"/>
  <c r="Q15" i="4" s="1"/>
  <c r="B15" i="4" s="1"/>
  <c r="C15" i="4" s="1"/>
  <c r="D15" i="4" s="1"/>
  <c r="J15" i="4"/>
  <c r="I15" i="4"/>
  <c r="E15" i="4"/>
  <c r="A15" i="4"/>
  <c r="P14" i="4"/>
  <c r="B14" i="4" s="1"/>
  <c r="C14" i="4" s="1"/>
  <c r="J14" i="4"/>
  <c r="I14" i="4"/>
  <c r="E14" i="4"/>
  <c r="A14" i="4"/>
  <c r="P13" i="4"/>
  <c r="B13" i="4" s="1"/>
  <c r="C13" i="4" s="1"/>
  <c r="D13" i="4" s="1"/>
  <c r="J13" i="4"/>
  <c r="I13" i="4"/>
  <c r="E13" i="4"/>
  <c r="A13" i="4"/>
  <c r="P12" i="4"/>
  <c r="B12" i="4" s="1"/>
  <c r="C12" i="4" s="1"/>
  <c r="D12" i="4" s="1"/>
  <c r="J12" i="4"/>
  <c r="I12" i="4"/>
  <c r="E12" i="4"/>
  <c r="A12" i="4"/>
  <c r="P11" i="4"/>
  <c r="B11" i="4" s="1"/>
  <c r="C11" i="4" s="1"/>
  <c r="D11" i="4" s="1"/>
  <c r="J11" i="4"/>
  <c r="I11" i="4"/>
  <c r="E11" i="4"/>
  <c r="A11" i="4"/>
  <c r="P10" i="4"/>
  <c r="B10" i="4" s="1"/>
  <c r="C10" i="4" s="1"/>
  <c r="D10" i="4" s="1"/>
  <c r="J10" i="4"/>
  <c r="I10" i="4"/>
  <c r="E10" i="4"/>
  <c r="A10" i="4"/>
  <c r="P8" i="4"/>
  <c r="Q8" i="4" s="1"/>
  <c r="B8" i="4" s="1"/>
  <c r="C8" i="4" s="1"/>
  <c r="J8" i="4"/>
  <c r="I8" i="4"/>
  <c r="E8" i="4"/>
  <c r="F8" i="4" s="1"/>
  <c r="A8" i="4"/>
  <c r="P6" i="4"/>
  <c r="Q6" i="4" s="1"/>
  <c r="B6" i="4" s="1"/>
  <c r="C6" i="4" s="1"/>
  <c r="J6" i="4"/>
  <c r="I6" i="4"/>
  <c r="E6" i="4"/>
  <c r="A6" i="4"/>
  <c r="P5" i="4"/>
  <c r="Q5" i="4" s="1"/>
  <c r="B5" i="4" s="1"/>
  <c r="C5" i="4" s="1"/>
  <c r="J5" i="4"/>
  <c r="I5" i="4"/>
  <c r="E5" i="4"/>
  <c r="A5" i="4"/>
  <c r="Q4" i="4"/>
  <c r="B4" i="4" s="1"/>
  <c r="C4" i="4" s="1"/>
  <c r="J4" i="4"/>
  <c r="I4" i="4"/>
  <c r="E4" i="4"/>
  <c r="A4" i="4"/>
  <c r="Q3" i="4"/>
  <c r="B3" i="4" s="1"/>
  <c r="C3" i="4" s="1"/>
  <c r="J3" i="4"/>
  <c r="I3" i="4"/>
  <c r="E3" i="4"/>
  <c r="A3" i="4"/>
  <c r="H13" i="4" l="1"/>
  <c r="H12" i="4"/>
  <c r="F4" i="4"/>
  <c r="H7" i="4"/>
  <c r="F7" i="4"/>
  <c r="G7" i="4"/>
  <c r="H10" i="4"/>
  <c r="H11" i="4"/>
  <c r="H15" i="4"/>
  <c r="H19" i="4"/>
  <c r="H16" i="4"/>
  <c r="D14" i="4"/>
  <c r="H14" i="4" s="1"/>
  <c r="G14" i="4"/>
  <c r="F10" i="4"/>
  <c r="F11" i="4"/>
  <c r="F12" i="4"/>
  <c r="F13" i="4"/>
  <c r="F14" i="4"/>
  <c r="F15" i="4"/>
  <c r="F16" i="4"/>
  <c r="F17" i="4"/>
  <c r="F18" i="4"/>
  <c r="F19" i="4"/>
  <c r="G11" i="4"/>
  <c r="G13" i="4"/>
  <c r="G15" i="4"/>
  <c r="G16" i="4"/>
  <c r="G17" i="4"/>
  <c r="G18" i="4"/>
  <c r="G19" i="4"/>
  <c r="G10" i="4"/>
  <c r="G12" i="4"/>
  <c r="D5" i="4"/>
  <c r="H5" i="4" s="1"/>
  <c r="G5" i="4"/>
  <c r="F5" i="4"/>
  <c r="D6" i="4"/>
  <c r="H6" i="4" s="1"/>
  <c r="G6" i="4"/>
  <c r="D3" i="4"/>
  <c r="H3" i="4" s="1"/>
  <c r="G3" i="4"/>
  <c r="F6" i="4"/>
  <c r="F3" i="4"/>
  <c r="D4" i="4"/>
  <c r="H4" i="4" s="1"/>
  <c r="G4" i="4"/>
  <c r="D8" i="4"/>
  <c r="H8" i="4" s="1"/>
  <c r="G8" i="4"/>
  <c r="R30" i="4"/>
  <c r="Q30" i="4"/>
  <c r="W40" i="4"/>
  <c r="W24" i="4"/>
  <c r="W28" i="4" s="1"/>
  <c r="W23" i="4"/>
  <c r="W22" i="4"/>
  <c r="W31" i="4" s="1"/>
  <c r="W33" i="4" s="1"/>
  <c r="S30" i="4" l="1"/>
  <c r="S31" i="4" s="1"/>
  <c r="S33" i="4" s="1"/>
  <c r="W25" i="4"/>
  <c r="W29" i="4"/>
  <c r="W30" i="4" s="1"/>
  <c r="W36" i="4" s="1"/>
  <c r="W37" i="4" s="1"/>
  <c r="S32" i="4" l="1"/>
  <c r="W42" i="4"/>
  <c r="W38" i="4"/>
</calcChain>
</file>

<file path=xl/sharedStrings.xml><?xml version="1.0" encoding="utf-8"?>
<sst xmlns="http://schemas.openxmlformats.org/spreadsheetml/2006/main" count="48" uniqueCount="42">
  <si>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</si>
  <si>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</si>
  <si>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</si>
  <si>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</si>
  <si>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</si>
  <si>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</si>
  <si>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</si>
  <si>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</si>
  <si>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</si>
  <si>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</si>
  <si>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</si>
  <si>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</si>
  <si>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</si>
  <si>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</si>
  <si>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rate on BUA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</si>
  <si>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</si>
  <si>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</si>
  <si>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</si>
  <si>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</si>
  <si>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</si>
  <si>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</si>
  <si>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</si>
  <si>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</si>
  <si>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</si>
  <si>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</si>
  <si>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bua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</si>
  <si>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</si>
  <si>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</si>
  <si>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</si>
  <si>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</si>
  <si>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</si>
  <si>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</si>
  <si>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</si>
  <si>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</si>
  <si>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</si>
  <si>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</si>
  <si>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</si>
  <si>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</si>
  <si>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</si>
  <si>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</si>
  <si>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As per Possession receipt</t>
  </si>
  <si>
    <t>Punjab National Bank ( APMC Vashi Branch )  - MRS. BHAGYASHREE AVINASH GAIKWAD &amp; MR. AVINASH DNYANESHWAR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</si>
</sst>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2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43" fontId="11" fillId="0" borderId="0" xfId="0" applyNumberFormat="1" applyFont="1"/>
    <xf numFmtId="0" fontId="11" fillId="0" borderId="0" xfId="0" applyFont="1"/>
    <xf numFmtId="0" fontId="8" fillId="0" borderId="2" xfId="0" applyFont="1" applyBorder="1"/>
    <xf numFmtId="0" fontId="8" fillId="0" borderId="3" xfId="0" applyFont="1" applyBorder="1"/>
    <xf numFmtId="43" fontId="11" fillId="0" borderId="3" xfId="0" applyNumberFormat="1" applyFont="1" applyBorder="1"/>
    <xf numFmtId="0" fontId="11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29</xdr:col>
      <xdr:colOff>164330</xdr:colOff>
      <xdr:row>47</xdr:row>
      <xdr:rowOff>144118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3AF648-4C8E-407B-99B0-5B7E66949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233130" cy="864041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21</xdr:col>
      <xdr:colOff>201755</xdr:colOff>
      <xdr:row>48</xdr:row>
      <xdr:rowOff>29696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34BC84-833E-4DE6-B3C8-5FFD79559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2393755" cy="803069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8</xdr:col>
      <xdr:colOff>581787</xdr:colOff>
      <xdr:row>34</xdr:row>
      <xdr:rowOff>153299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9527C4-3096-402F-BB5B-0BF742338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5458587" cy="643979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100618</xdr:rowOff>
    </xdr:from>
    <xdr:to>
      <xdr:col>10</xdr:col>
      <xdr:colOff>266700</xdr:colOff>
      <xdr:row>41</xdr:row>
      <xdr:rowOff>58222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71916E-16B7-4633-AD33-994E60F41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243618"/>
          <a:ext cx="5753100" cy="629172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23</xdr:col>
      <xdr:colOff>421115</xdr:colOff>
      <xdr:row>52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8BFD55-A783-42C9-9EE3-A7FDCD2C9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4441915" cy="870706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29</xdr:col>
      <xdr:colOff>525905</xdr:colOff>
      <xdr:row>46</xdr:row>
      <xdr:rowOff>20276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A70B47-F6E6-4059-9F43-C224EA209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4546705" cy="878327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66675</xdr:colOff>
      <xdr:row>2</xdr:row>
      <xdr:rowOff>56035</xdr:rowOff>
    </xdr:from>
    <xdr:to>
      <xdr:col>22</xdr:col>
      <xdr:colOff>135598</xdr:colOff>
      <xdr:row>33</xdr:row>
      <xdr:rowOff>161924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F9A7B3-5719-4B06-B162-A6D4EF506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14675" y="437035"/>
          <a:ext cx="10432123" cy="60113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42"/>
  <sheetViews>
    <sheetView tabSelected="1" topLeftCell="A7" zoomScaleNormal="100" workbookViewId="0">
      <selection activeCell="W29" sqref="W2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4" t="s">
        <v>38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</row>
    <row r="3" spans="1:20" x14ac:dyDescent="0.25">
      <c r="A3" s="4">
        <f t="shared" ref="A3:A8" si="0">N3</f>
        <v>0</v>
      </c>
      <c r="B3" s="4">
        <f t="shared" ref="B3:B8" si="1">Q3</f>
        <v>508.33333333333337</v>
      </c>
      <c r="C3" s="4">
        <f>B3*1.2</f>
        <v>610</v>
      </c>
      <c r="D3" s="4">
        <f t="shared" ref="D3:D8" si="2">C3*1.2</f>
        <v>732</v>
      </c>
      <c r="E3" s="5">
        <f t="shared" ref="E3:E8" si="3">R3</f>
        <v>6700000</v>
      </c>
      <c r="F3" s="10">
        <f t="shared" ref="F3:F8" si="4">ROUND((E3/B3),0)</f>
        <v>13180</v>
      </c>
      <c r="G3" s="10">
        <f t="shared" ref="G3:G8" si="5">ROUND((E3/C3),0)</f>
        <v>10984</v>
      </c>
      <c r="H3" s="10">
        <f t="shared" ref="H3:H8" si="6">ROUND((E3/D3),0)</f>
        <v>9153</v>
      </c>
      <c r="I3" s="4" t="e">
        <f>#REF!</f>
        <v>#REF!</v>
      </c>
      <c r="J3" s="4">
        <f t="shared" ref="J3:J8" si="7">S3</f>
        <v>0</v>
      </c>
      <c r="O3">
        <v>0</v>
      </c>
      <c r="P3">
        <v>610</v>
      </c>
      <c r="Q3">
        <f t="shared" ref="P3:Q8" si="8">P3/1.2</f>
        <v>508.33333333333337</v>
      </c>
      <c r="R3" s="2">
        <v>6700000</v>
      </c>
      <c r="S3" s="8"/>
      <c r="T3" s="8"/>
    </row>
    <row r="4" spans="1:20" s="42" customFormat="1" x14ac:dyDescent="0.25">
      <c r="A4" s="40">
        <f t="shared" si="0"/>
        <v>0</v>
      </c>
      <c r="B4" s="40">
        <f t="shared" si="1"/>
        <v>508.33333333333337</v>
      </c>
      <c r="C4" s="40">
        <f t="shared" ref="C4:C8" si="9">B4*1.2</f>
        <v>610</v>
      </c>
      <c r="D4" s="40">
        <f t="shared" si="2"/>
        <v>732</v>
      </c>
      <c r="E4" s="41">
        <f t="shared" si="3"/>
        <v>6850000</v>
      </c>
      <c r="F4" s="40">
        <f t="shared" si="4"/>
        <v>13475</v>
      </c>
      <c r="G4" s="40">
        <f t="shared" si="5"/>
        <v>11230</v>
      </c>
      <c r="H4" s="40">
        <f t="shared" si="6"/>
        <v>9358</v>
      </c>
      <c r="I4" s="40" t="e">
        <f>#REF!</f>
        <v>#REF!</v>
      </c>
      <c r="J4" s="40">
        <f t="shared" si="7"/>
        <v>0</v>
      </c>
      <c r="O4" s="42">
        <v>0</v>
      </c>
      <c r="P4" s="42">
        <v>610</v>
      </c>
      <c r="Q4" s="42">
        <f t="shared" si="8"/>
        <v>508.33333333333337</v>
      </c>
      <c r="R4" s="43">
        <v>6850000</v>
      </c>
    </row>
    <row r="5" spans="1:20" x14ac:dyDescent="0.25">
      <c r="A5" s="4">
        <f t="shared" si="0"/>
        <v>0</v>
      </c>
      <c r="B5" s="4">
        <f t="shared" si="1"/>
        <v>0</v>
      </c>
      <c r="C5" s="4">
        <f t="shared" si="9"/>
        <v>0</v>
      </c>
      <c r="D5" s="4">
        <f t="shared" si="2"/>
        <v>0</v>
      </c>
      <c r="E5" s="5">
        <f t="shared" si="3"/>
        <v>0</v>
      </c>
      <c r="F5" s="10" t="e">
        <f t="shared" si="4"/>
        <v>#DIV/0!</v>
      </c>
      <c r="G5" s="10" t="e">
        <f t="shared" si="5"/>
        <v>#DIV/0!</v>
      </c>
      <c r="H5" s="10" t="e">
        <f t="shared" si="6"/>
        <v>#DIV/0!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f t="shared" si="8"/>
        <v>0</v>
      </c>
      <c r="R5" s="2">
        <v>0</v>
      </c>
      <c r="S5" s="8"/>
      <c r="T5" s="8"/>
    </row>
    <row r="6" spans="1:20" x14ac:dyDescent="0.25">
      <c r="A6" s="4">
        <f t="shared" si="0"/>
        <v>0</v>
      </c>
      <c r="B6" s="4">
        <f t="shared" si="1"/>
        <v>0</v>
      </c>
      <c r="C6" s="4">
        <f t="shared" si="9"/>
        <v>0</v>
      </c>
      <c r="D6" s="4">
        <f t="shared" si="2"/>
        <v>0</v>
      </c>
      <c r="E6" s="5">
        <f t="shared" si="3"/>
        <v>0</v>
      </c>
      <c r="F6" s="10" t="e">
        <f t="shared" si="4"/>
        <v>#DIV/0!</v>
      </c>
      <c r="G6" s="10" t="e">
        <f t="shared" si="5"/>
        <v>#DIV/0!</v>
      </c>
      <c r="H6" s="10" t="e">
        <f t="shared" si="6"/>
        <v>#DIV/0!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f t="shared" si="8"/>
        <v>0</v>
      </c>
      <c r="R6" s="2">
        <v>0</v>
      </c>
      <c r="S6" s="8"/>
      <c r="T6" s="8"/>
    </row>
    <row r="7" spans="1:20" x14ac:dyDescent="0.25">
      <c r="A7" s="4">
        <f t="shared" ref="A7" si="10">N7</f>
        <v>0</v>
      </c>
      <c r="B7" s="4">
        <f t="shared" ref="B7" si="11">Q7</f>
        <v>0</v>
      </c>
      <c r="C7" s="4">
        <f t="shared" ref="C7" si="12">B7*1.2</f>
        <v>0</v>
      </c>
      <c r="D7" s="4">
        <f t="shared" ref="D7" si="13">C7*1.2</f>
        <v>0</v>
      </c>
      <c r="E7" s="5">
        <f t="shared" ref="E7" si="14">R7</f>
        <v>0</v>
      </c>
      <c r="F7" s="10" t="e">
        <f t="shared" ref="F7" si="15">ROUND((E7/B7),0)</f>
        <v>#DIV/0!</v>
      </c>
      <c r="G7" s="10" t="e">
        <f t="shared" ref="G7" si="16">ROUND((E7/C7),0)</f>
        <v>#DIV/0!</v>
      </c>
      <c r="H7" s="10" t="e">
        <f t="shared" ref="H7" si="17">ROUND((E7/D7),0)</f>
        <v>#DIV/0!</v>
      </c>
      <c r="I7" s="4" t="e">
        <f>#REF!</f>
        <v>#REF!</v>
      </c>
      <c r="J7" s="4">
        <f t="shared" ref="J7" si="18">S7</f>
        <v>0</v>
      </c>
      <c r="O7">
        <v>0</v>
      </c>
      <c r="P7">
        <f t="shared" ref="P7" si="19">O7/1.2</f>
        <v>0</v>
      </c>
      <c r="Q7">
        <f t="shared" ref="Q7" si="20">P7/1.2</f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8"/>
        <v>0</v>
      </c>
      <c r="R8" s="2">
        <v>0</v>
      </c>
      <c r="S8" s="8"/>
      <c r="T8" s="8"/>
    </row>
    <row r="9" spans="1:20" ht="36.75" customHeight="1" x14ac:dyDescent="0.25">
      <c r="A9" s="44" t="s">
        <v>39</v>
      </c>
      <c r="B9" s="44"/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T9" s="8"/>
    </row>
    <row r="10" spans="1:20" s="42" customFormat="1" x14ac:dyDescent="0.25">
      <c r="A10" s="40">
        <f t="shared" ref="A10:A19" si="21">N10</f>
        <v>0</v>
      </c>
      <c r="B10" s="40">
        <f t="shared" ref="B10:B19" si="22">Q10</f>
        <v>450</v>
      </c>
      <c r="C10" s="40">
        <f>B10*1.2</f>
        <v>540</v>
      </c>
      <c r="D10" s="40">
        <f t="shared" ref="D10:D19" si="23">C10*1.2</f>
        <v>648</v>
      </c>
      <c r="E10" s="41">
        <f t="shared" ref="E10:E19" si="24">R10</f>
        <v>6100000</v>
      </c>
      <c r="F10" s="40">
        <f t="shared" ref="F10:F19" si="25">ROUND((E10/B10),0)</f>
        <v>13556</v>
      </c>
      <c r="G10" s="40">
        <f t="shared" ref="G10:G19" si="26">ROUND((E10/C10),0)</f>
        <v>11296</v>
      </c>
      <c r="H10" s="40">
        <f t="shared" ref="H10:H19" si="27">ROUND((E10/D10),0)</f>
        <v>9414</v>
      </c>
      <c r="I10" s="40" t="e">
        <f>#REF!</f>
        <v>#REF!</v>
      </c>
      <c r="J10" s="40">
        <f t="shared" ref="J10:J19" si="28">S10</f>
        <v>0</v>
      </c>
      <c r="O10" s="42">
        <v>0</v>
      </c>
      <c r="P10" s="42">
        <f t="shared" ref="P10:Q19" si="29">O10/1.2</f>
        <v>0</v>
      </c>
      <c r="Q10" s="42">
        <v>450</v>
      </c>
      <c r="R10" s="43">
        <v>6100000</v>
      </c>
    </row>
    <row r="11" spans="1:20" s="42" customFormat="1" x14ac:dyDescent="0.25">
      <c r="A11" s="40">
        <f t="shared" si="21"/>
        <v>0</v>
      </c>
      <c r="B11" s="40">
        <f t="shared" si="22"/>
        <v>450</v>
      </c>
      <c r="C11" s="40">
        <f t="shared" ref="C11:C19" si="30">B11*1.2</f>
        <v>540</v>
      </c>
      <c r="D11" s="40">
        <f t="shared" si="23"/>
        <v>648</v>
      </c>
      <c r="E11" s="41">
        <f t="shared" si="24"/>
        <v>6500000</v>
      </c>
      <c r="F11" s="40">
        <f t="shared" si="25"/>
        <v>14444</v>
      </c>
      <c r="G11" s="40">
        <f t="shared" si="26"/>
        <v>12037</v>
      </c>
      <c r="H11" s="40">
        <f t="shared" si="27"/>
        <v>10031</v>
      </c>
      <c r="I11" s="40" t="e">
        <f>#REF!</f>
        <v>#REF!</v>
      </c>
      <c r="J11" s="40">
        <f t="shared" si="28"/>
        <v>0</v>
      </c>
      <c r="O11" s="42">
        <v>0</v>
      </c>
      <c r="P11" s="42">
        <f t="shared" si="29"/>
        <v>0</v>
      </c>
      <c r="Q11" s="42">
        <v>450</v>
      </c>
      <c r="R11" s="43">
        <v>6500000</v>
      </c>
    </row>
    <row r="12" spans="1:20" x14ac:dyDescent="0.25">
      <c r="A12" s="4">
        <f t="shared" si="21"/>
        <v>0</v>
      </c>
      <c r="B12" s="4">
        <f t="shared" si="22"/>
        <v>403</v>
      </c>
      <c r="C12" s="4">
        <f t="shared" si="30"/>
        <v>483.59999999999997</v>
      </c>
      <c r="D12" s="4">
        <f t="shared" si="23"/>
        <v>580.31999999999994</v>
      </c>
      <c r="E12" s="5">
        <f t="shared" si="24"/>
        <v>5000000</v>
      </c>
      <c r="F12" s="10">
        <f t="shared" si="25"/>
        <v>12407</v>
      </c>
      <c r="G12" s="10">
        <f t="shared" si="26"/>
        <v>10339</v>
      </c>
      <c r="H12" s="10">
        <f t="shared" si="27"/>
        <v>8616</v>
      </c>
      <c r="I12" s="4" t="e">
        <f>#REF!</f>
        <v>#REF!</v>
      </c>
      <c r="J12" s="4">
        <f t="shared" si="28"/>
        <v>0</v>
      </c>
      <c r="O12">
        <v>0</v>
      </c>
      <c r="P12">
        <f t="shared" si="29"/>
        <v>0</v>
      </c>
      <c r="Q12">
        <v>403</v>
      </c>
      <c r="R12" s="2">
        <v>5000000</v>
      </c>
      <c r="S12" s="8"/>
      <c r="T12" s="8"/>
    </row>
    <row r="13" spans="1:20" x14ac:dyDescent="0.25">
      <c r="A13" s="4">
        <f t="shared" si="21"/>
        <v>0</v>
      </c>
      <c r="B13" s="4">
        <f t="shared" si="22"/>
        <v>609</v>
      </c>
      <c r="C13" s="4">
        <f t="shared" si="30"/>
        <v>730.8</v>
      </c>
      <c r="D13" s="4">
        <f t="shared" si="23"/>
        <v>876.95999999999992</v>
      </c>
      <c r="E13" s="5">
        <f t="shared" si="24"/>
        <v>8700000</v>
      </c>
      <c r="F13" s="10">
        <f t="shared" si="25"/>
        <v>14286</v>
      </c>
      <c r="G13" s="10">
        <f t="shared" si="26"/>
        <v>11905</v>
      </c>
      <c r="H13" s="10">
        <f t="shared" si="27"/>
        <v>9921</v>
      </c>
      <c r="I13" s="4" t="e">
        <f>#REF!</f>
        <v>#REF!</v>
      </c>
      <c r="J13" s="4">
        <f t="shared" si="28"/>
        <v>0</v>
      </c>
      <c r="O13">
        <v>0</v>
      </c>
      <c r="P13">
        <f t="shared" si="29"/>
        <v>0</v>
      </c>
      <c r="Q13">
        <v>609</v>
      </c>
      <c r="R13" s="2">
        <v>8700000</v>
      </c>
      <c r="S13" s="8"/>
      <c r="T13" s="8"/>
    </row>
    <row r="14" spans="1:20" s="42" customFormat="1" x14ac:dyDescent="0.25">
      <c r="A14" s="40">
        <f t="shared" si="21"/>
        <v>0</v>
      </c>
      <c r="B14" s="40">
        <f t="shared" si="22"/>
        <v>450</v>
      </c>
      <c r="C14" s="40">
        <f t="shared" si="30"/>
        <v>540</v>
      </c>
      <c r="D14" s="40">
        <f t="shared" si="23"/>
        <v>648</v>
      </c>
      <c r="E14" s="41">
        <f t="shared" si="24"/>
        <v>7500000</v>
      </c>
      <c r="F14" s="40">
        <f t="shared" si="25"/>
        <v>16667</v>
      </c>
      <c r="G14" s="40">
        <f t="shared" si="26"/>
        <v>13889</v>
      </c>
      <c r="H14" s="40">
        <f t="shared" si="27"/>
        <v>11574</v>
      </c>
      <c r="I14" s="40" t="e">
        <f>#REF!</f>
        <v>#REF!</v>
      </c>
      <c r="J14" s="40">
        <f t="shared" si="28"/>
        <v>0</v>
      </c>
      <c r="O14" s="42">
        <v>0</v>
      </c>
      <c r="P14" s="42">
        <f t="shared" si="29"/>
        <v>0</v>
      </c>
      <c r="Q14" s="42">
        <v>450</v>
      </c>
      <c r="R14" s="43">
        <v>7500000</v>
      </c>
    </row>
    <row r="15" spans="1:20" x14ac:dyDescent="0.25">
      <c r="A15" s="4">
        <f t="shared" si="21"/>
        <v>0</v>
      </c>
      <c r="B15" s="4">
        <f t="shared" si="22"/>
        <v>0</v>
      </c>
      <c r="C15" s="4">
        <f t="shared" si="30"/>
        <v>0</v>
      </c>
      <c r="D15" s="4">
        <f t="shared" si="23"/>
        <v>0</v>
      </c>
      <c r="E15" s="5">
        <f t="shared" si="24"/>
        <v>0</v>
      </c>
      <c r="F15" s="10" t="e">
        <f t="shared" si="25"/>
        <v>#DIV/0!</v>
      </c>
      <c r="G15" s="10" t="e">
        <f t="shared" si="26"/>
        <v>#DIV/0!</v>
      </c>
      <c r="H15" s="10" t="e">
        <f t="shared" si="27"/>
        <v>#DIV/0!</v>
      </c>
      <c r="I15" s="4" t="e">
        <f>#REF!</f>
        <v>#REF!</v>
      </c>
      <c r="J15" s="4">
        <f t="shared" si="28"/>
        <v>0</v>
      </c>
      <c r="O15">
        <v>0</v>
      </c>
      <c r="P15">
        <f t="shared" si="29"/>
        <v>0</v>
      </c>
      <c r="Q15">
        <f t="shared" si="29"/>
        <v>0</v>
      </c>
      <c r="R15" s="2">
        <v>0</v>
      </c>
      <c r="S15" s="8"/>
      <c r="T15" s="8"/>
    </row>
    <row r="16" spans="1:20" x14ac:dyDescent="0.25">
      <c r="A16" s="4">
        <f t="shared" si="21"/>
        <v>0</v>
      </c>
      <c r="B16" s="4">
        <f t="shared" si="22"/>
        <v>0</v>
      </c>
      <c r="C16" s="4">
        <f t="shared" si="30"/>
        <v>0</v>
      </c>
      <c r="D16" s="4">
        <f t="shared" si="23"/>
        <v>0</v>
      </c>
      <c r="E16" s="5">
        <f t="shared" si="24"/>
        <v>0</v>
      </c>
      <c r="F16" s="10" t="e">
        <f t="shared" si="25"/>
        <v>#DIV/0!</v>
      </c>
      <c r="G16" s="10" t="e">
        <f t="shared" si="26"/>
        <v>#DIV/0!</v>
      </c>
      <c r="H16" s="10" t="e">
        <f t="shared" si="27"/>
        <v>#DIV/0!</v>
      </c>
      <c r="I16" s="4" t="e">
        <f>#REF!</f>
        <v>#REF!</v>
      </c>
      <c r="J16" s="4">
        <f t="shared" si="28"/>
        <v>0</v>
      </c>
      <c r="O16">
        <v>0</v>
      </c>
      <c r="P16">
        <f t="shared" si="29"/>
        <v>0</v>
      </c>
      <c r="Q16">
        <f t="shared" si="29"/>
        <v>0</v>
      </c>
      <c r="R16" s="2">
        <v>0</v>
      </c>
      <c r="S16" s="8"/>
      <c r="T16" s="8"/>
    </row>
    <row r="17" spans="1:25" x14ac:dyDescent="0.25">
      <c r="A17" s="4">
        <f t="shared" si="21"/>
        <v>0</v>
      </c>
      <c r="B17" s="4">
        <f t="shared" si="22"/>
        <v>0</v>
      </c>
      <c r="C17" s="4">
        <f t="shared" si="30"/>
        <v>0</v>
      </c>
      <c r="D17" s="4">
        <f t="shared" si="23"/>
        <v>0</v>
      </c>
      <c r="E17" s="5">
        <f t="shared" si="24"/>
        <v>0</v>
      </c>
      <c r="F17" s="10" t="e">
        <f t="shared" si="25"/>
        <v>#DIV/0!</v>
      </c>
      <c r="G17" s="10" t="e">
        <f t="shared" si="26"/>
        <v>#DIV/0!</v>
      </c>
      <c r="H17" s="10" t="e">
        <f t="shared" si="27"/>
        <v>#DIV/0!</v>
      </c>
      <c r="I17" s="4" t="e">
        <f>#REF!</f>
        <v>#REF!</v>
      </c>
      <c r="J17" s="4">
        <f t="shared" si="28"/>
        <v>0</v>
      </c>
      <c r="O17">
        <v>0</v>
      </c>
      <c r="P17">
        <f t="shared" si="29"/>
        <v>0</v>
      </c>
      <c r="Q17">
        <f t="shared" si="29"/>
        <v>0</v>
      </c>
      <c r="R17" s="2">
        <v>0</v>
      </c>
      <c r="S17" s="8"/>
      <c r="T17" s="8"/>
    </row>
    <row r="18" spans="1:25" x14ac:dyDescent="0.25">
      <c r="A18" s="4">
        <f t="shared" si="21"/>
        <v>0</v>
      </c>
      <c r="B18" s="4">
        <f t="shared" si="22"/>
        <v>0</v>
      </c>
      <c r="C18" s="4">
        <f t="shared" si="30"/>
        <v>0</v>
      </c>
      <c r="D18" s="4">
        <f t="shared" si="23"/>
        <v>0</v>
      </c>
      <c r="E18" s="5">
        <f t="shared" si="24"/>
        <v>0</v>
      </c>
      <c r="F18" s="10" t="e">
        <f t="shared" si="25"/>
        <v>#DIV/0!</v>
      </c>
      <c r="G18" s="10" t="e">
        <f t="shared" si="26"/>
        <v>#DIV/0!</v>
      </c>
      <c r="H18" s="10" t="e">
        <f t="shared" si="27"/>
        <v>#DIV/0!</v>
      </c>
      <c r="I18" s="4" t="e">
        <f>#REF!</f>
        <v>#REF!</v>
      </c>
      <c r="J18" s="4">
        <f t="shared" si="28"/>
        <v>0</v>
      </c>
      <c r="O18">
        <v>0</v>
      </c>
      <c r="P18">
        <f t="shared" si="29"/>
        <v>0</v>
      </c>
      <c r="Q18">
        <f t="shared" si="29"/>
        <v>0</v>
      </c>
      <c r="R18" s="2">
        <v>0</v>
      </c>
      <c r="S18" s="8"/>
      <c r="T18" s="8"/>
    </row>
    <row r="19" spans="1:25" x14ac:dyDescent="0.25">
      <c r="A19" s="4">
        <f t="shared" si="21"/>
        <v>0</v>
      </c>
      <c r="B19" s="4">
        <f t="shared" si="22"/>
        <v>0</v>
      </c>
      <c r="C19" s="4">
        <f t="shared" si="30"/>
        <v>0</v>
      </c>
      <c r="D19" s="4">
        <f t="shared" si="23"/>
        <v>0</v>
      </c>
      <c r="E19" s="5">
        <f t="shared" si="24"/>
        <v>0</v>
      </c>
      <c r="F19" s="10" t="e">
        <f t="shared" si="25"/>
        <v>#DIV/0!</v>
      </c>
      <c r="G19" s="10" t="e">
        <f t="shared" si="26"/>
        <v>#DIV/0!</v>
      </c>
      <c r="H19" s="10" t="e">
        <f t="shared" si="27"/>
        <v>#DIV/0!</v>
      </c>
      <c r="I19" s="4" t="e">
        <f>#REF!</f>
        <v>#REF!</v>
      </c>
      <c r="J19" s="4">
        <f t="shared" si="28"/>
        <v>0</v>
      </c>
      <c r="O19">
        <v>0</v>
      </c>
      <c r="P19">
        <f t="shared" si="29"/>
        <v>0</v>
      </c>
      <c r="Q19">
        <f t="shared" si="29"/>
        <v>0</v>
      </c>
      <c r="R19" s="2">
        <v>0</v>
      </c>
      <c r="S19" s="8"/>
      <c r="T19" s="8"/>
    </row>
    <row r="20" spans="1:25" ht="15.75" x14ac:dyDescent="0.25">
      <c r="U20" s="18" t="s">
        <v>13</v>
      </c>
      <c r="V20" s="19"/>
      <c r="W20" s="20">
        <v>12600</v>
      </c>
      <c r="X20" s="21" t="s">
        <v>14</v>
      </c>
    </row>
    <row r="21" spans="1:25" ht="38.25" customHeight="1" x14ac:dyDescent="0.25">
      <c r="S21" s="11"/>
      <c r="T21" s="11"/>
      <c r="U21" s="22" t="s">
        <v>15</v>
      </c>
      <c r="V21" s="19"/>
      <c r="W21" s="20">
        <v>2600</v>
      </c>
      <c r="X21" s="23"/>
    </row>
    <row r="22" spans="1:25" ht="15.75" x14ac:dyDescent="0.25">
      <c r="S22" s="11"/>
      <c r="T22" s="11"/>
      <c r="U22" s="18" t="s">
        <v>16</v>
      </c>
      <c r="V22" s="19"/>
      <c r="W22" s="20">
        <f>W20-W21</f>
        <v>10000</v>
      </c>
      <c r="X22" s="23"/>
    </row>
    <row r="23" spans="1:25" ht="15.75" x14ac:dyDescent="0.25">
      <c r="G23" s="6"/>
      <c r="H23" s="6"/>
      <c r="S23" s="11"/>
      <c r="T23" s="11"/>
      <c r="U23" s="18" t="s">
        <v>17</v>
      </c>
      <c r="V23" s="19"/>
      <c r="W23" s="20">
        <f>W21</f>
        <v>2600</v>
      </c>
      <c r="X23" s="23"/>
    </row>
    <row r="24" spans="1:25" ht="15.75" x14ac:dyDescent="0.25">
      <c r="S24" s="11"/>
      <c r="T24" s="11"/>
      <c r="U24" s="18" t="s">
        <v>18</v>
      </c>
      <c r="V24" s="24"/>
      <c r="W24" s="25">
        <f>X24-X25</f>
        <v>12</v>
      </c>
      <c r="X24" s="26">
        <v>2023</v>
      </c>
    </row>
    <row r="25" spans="1:25" ht="15.75" x14ac:dyDescent="0.25">
      <c r="S25" s="11"/>
      <c r="T25" s="11"/>
      <c r="U25" s="18" t="s">
        <v>19</v>
      </c>
      <c r="V25" s="24"/>
      <c r="W25" s="25">
        <f>W26-W24</f>
        <v>48</v>
      </c>
      <c r="X25" s="25">
        <v>2011</v>
      </c>
      <c r="Y25" t="s">
        <v>40</v>
      </c>
    </row>
    <row r="26" spans="1:25" ht="15.75" x14ac:dyDescent="0.25">
      <c r="S26" s="11"/>
      <c r="T26" s="11"/>
      <c r="U26" s="18" t="s">
        <v>20</v>
      </c>
      <c r="V26" s="24"/>
      <c r="W26" s="25">
        <v>60</v>
      </c>
      <c r="X26" s="25"/>
    </row>
    <row r="27" spans="1:25" ht="51" customHeight="1" x14ac:dyDescent="0.25">
      <c r="P27" s="45" t="s">
        <v>41</v>
      </c>
      <c r="Q27" s="45"/>
      <c r="R27" s="45"/>
      <c r="S27" s="45"/>
      <c r="T27" s="46"/>
      <c r="U27" s="22" t="s">
        <v>21</v>
      </c>
      <c r="V27" s="24"/>
      <c r="W27" s="25">
        <f>90*W24/W26</f>
        <v>18</v>
      </c>
      <c r="X27" s="25"/>
    </row>
    <row r="28" spans="1:25" ht="15.75" x14ac:dyDescent="0.25">
      <c r="U28" s="18"/>
      <c r="V28" s="27"/>
      <c r="W28" s="28">
        <f>W27%</f>
        <v>0.18</v>
      </c>
    </row>
    <row r="29" spans="1:25" ht="15.75" x14ac:dyDescent="0.25">
      <c r="P29" s="15" t="s">
        <v>33</v>
      </c>
      <c r="Q29" s="15" t="s">
        <v>34</v>
      </c>
      <c r="R29" s="15" t="s">
        <v>35</v>
      </c>
      <c r="S29" s="15" t="s">
        <v>36</v>
      </c>
      <c r="T29" s="13"/>
      <c r="U29" s="18" t="s">
        <v>22</v>
      </c>
      <c r="V29" s="19"/>
      <c r="W29" s="20">
        <f>W23*W28</f>
        <v>468</v>
      </c>
    </row>
    <row r="30" spans="1:25" ht="15.75" x14ac:dyDescent="0.25">
      <c r="Q30">
        <f>N18</f>
        <v>0</v>
      </c>
      <c r="R30" s="16">
        <f>N16</f>
        <v>0</v>
      </c>
      <c r="S30" s="16">
        <f>R30*Q30</f>
        <v>0</v>
      </c>
      <c r="U30" s="18" t="s">
        <v>23</v>
      </c>
      <c r="V30" s="19"/>
      <c r="W30" s="20">
        <f>W23-W29</f>
        <v>2132</v>
      </c>
    </row>
    <row r="31" spans="1:25" ht="15.75" x14ac:dyDescent="0.25">
      <c r="R31" s="6" t="s">
        <v>36</v>
      </c>
      <c r="S31" s="17">
        <f>SUM(S30:S30)</f>
        <v>0</v>
      </c>
      <c r="U31" s="18" t="s">
        <v>16</v>
      </c>
      <c r="V31" s="19"/>
      <c r="W31" s="20">
        <f>W22</f>
        <v>10000</v>
      </c>
    </row>
    <row r="32" spans="1:25" ht="15.75" x14ac:dyDescent="0.25">
      <c r="R32" s="6" t="s">
        <v>27</v>
      </c>
      <c r="S32" s="17">
        <f>S31*90%</f>
        <v>0</v>
      </c>
      <c r="U32" s="24"/>
      <c r="V32" s="19"/>
      <c r="W32" s="20"/>
    </row>
    <row r="33" spans="15:24" ht="15.75" x14ac:dyDescent="0.25">
      <c r="R33" s="6" t="s">
        <v>37</v>
      </c>
      <c r="S33" s="17">
        <f>S31*80%</f>
        <v>0</v>
      </c>
      <c r="U33" s="29" t="s">
        <v>24</v>
      </c>
      <c r="V33" s="30"/>
      <c r="W33" s="21">
        <f>W30+W31</f>
        <v>12132</v>
      </c>
    </row>
    <row r="34" spans="15:24" ht="15.75" x14ac:dyDescent="0.25">
      <c r="S34" s="11"/>
      <c r="T34" s="11"/>
      <c r="U34" s="24"/>
      <c r="V34" s="24"/>
      <c r="W34" s="25"/>
    </row>
    <row r="35" spans="15:24" ht="15.75" x14ac:dyDescent="0.25">
      <c r="S35" s="11"/>
      <c r="T35" s="11"/>
      <c r="U35" s="29" t="s">
        <v>25</v>
      </c>
      <c r="V35" s="31"/>
      <c r="W35" s="26">
        <v>610</v>
      </c>
    </row>
    <row r="36" spans="15:24" ht="15.75" x14ac:dyDescent="0.25">
      <c r="P36" s="14" t="s">
        <v>32</v>
      </c>
      <c r="S36" s="11"/>
      <c r="T36" s="12"/>
      <c r="U36" s="18" t="s">
        <v>26</v>
      </c>
      <c r="V36" s="32"/>
      <c r="W36" s="33">
        <f>W33*W35+X37</f>
        <v>7400520</v>
      </c>
    </row>
    <row r="37" spans="15:24" ht="15.75" x14ac:dyDescent="0.25">
      <c r="S37" s="12"/>
      <c r="T37" s="11"/>
      <c r="U37" s="18" t="s">
        <v>27</v>
      </c>
      <c r="V37" s="24"/>
      <c r="W37" s="34">
        <f>W36*0.9</f>
        <v>6660468</v>
      </c>
    </row>
    <row r="38" spans="15:24" ht="15.75" x14ac:dyDescent="0.25">
      <c r="S38" s="11"/>
      <c r="T38" s="11"/>
      <c r="U38" s="18" t="s">
        <v>28</v>
      </c>
      <c r="V38" s="24"/>
      <c r="W38" s="34">
        <f>W36*0.8</f>
        <v>5920416</v>
      </c>
    </row>
    <row r="39" spans="15:24" ht="15.75" x14ac:dyDescent="0.25">
      <c r="O39" s="11"/>
      <c r="P39" s="11"/>
      <c r="Q39" s="11"/>
      <c r="R39" s="11"/>
      <c r="S39" s="11"/>
      <c r="T39" s="11"/>
      <c r="U39" s="18"/>
      <c r="V39" s="24"/>
      <c r="W39" s="35"/>
    </row>
    <row r="40" spans="15:24" ht="15.75" x14ac:dyDescent="0.25">
      <c r="U40" s="36" t="s">
        <v>29</v>
      </c>
      <c r="V40" s="37"/>
      <c r="W40" s="38">
        <f>W21*W35</f>
        <v>1586000</v>
      </c>
    </row>
    <row r="41" spans="15:24" ht="15.75" x14ac:dyDescent="0.25">
      <c r="U41" s="18" t="s">
        <v>30</v>
      </c>
      <c r="V41" s="24"/>
      <c r="W41" s="35"/>
      <c r="X41" s="35"/>
    </row>
    <row r="42" spans="15:24" ht="15.75" x14ac:dyDescent="0.25">
      <c r="U42" s="39" t="s">
        <v>31</v>
      </c>
      <c r="V42" s="35"/>
      <c r="W42" s="34">
        <f>W36*0.025/12</f>
        <v>15417.75</v>
      </c>
      <c r="X42" s="34"/>
    </row>
  </sheetData>
  <mergeCells count="3">
    <mergeCell ref="A9:R9"/>
    <mergeCell ref="A2:R2"/>
    <mergeCell ref="P27:T27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2023-11-24T05:33:27Z</dcterms:modified>
</cp:coreProperties>
</file>