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C:\Users\DESK-118\Desktop\Vaishali\Rajesh Yerunkar\"/>
    </mc:Choice>
  </mc:AlternateContent>
  <xr:revisionPtr revIDLastSave="0" documentId="13_ncr:1_{9C9438AD-1CFB-4BCA-803C-7D0395F4CAF2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Q8" i="4" l="1"/>
  <c r="Q3" i="4"/>
  <c r="C4" i="4"/>
  <c r="C5" i="4"/>
  <c r="C6" i="4"/>
  <c r="C7" i="4"/>
  <c r="C9" i="4"/>
  <c r="C11" i="4"/>
  <c r="C12" i="4"/>
  <c r="C13" i="4"/>
  <c r="C14" i="4"/>
  <c r="C15" i="4"/>
  <c r="C2" i="4"/>
  <c r="O27" i="4" l="1"/>
  <c r="V4" i="4"/>
  <c r="V5" i="4"/>
  <c r="V6" i="4"/>
  <c r="V7" i="4"/>
  <c r="V11" i="4"/>
  <c r="V12" i="4"/>
  <c r="V13" i="4"/>
  <c r="V14" i="4"/>
  <c r="V15" i="4"/>
  <c r="V16" i="4"/>
  <c r="V2" i="4"/>
  <c r="U3" i="4"/>
  <c r="V3" i="4" s="1"/>
  <c r="U4" i="4"/>
  <c r="U5" i="4"/>
  <c r="U6" i="4"/>
  <c r="U7" i="4"/>
  <c r="U8" i="4"/>
  <c r="V8" i="4" s="1"/>
  <c r="U9" i="4"/>
  <c r="V9" i="4" s="1"/>
  <c r="U10" i="4"/>
  <c r="V10" i="4" s="1"/>
  <c r="U11" i="4"/>
  <c r="U12" i="4"/>
  <c r="U13" i="4"/>
  <c r="U14" i="4"/>
  <c r="U2" i="4"/>
  <c r="S21" i="4"/>
  <c r="Q22" i="4"/>
  <c r="Q21" i="4"/>
  <c r="E20" i="4" l="1"/>
  <c r="H22" i="4" l="1"/>
  <c r="Q12" i="4" l="1"/>
  <c r="P12" i="4"/>
  <c r="P11" i="4"/>
  <c r="Q11" i="4" s="1"/>
  <c r="P10" i="4"/>
  <c r="P9" i="4"/>
  <c r="P7" i="4"/>
  <c r="P6" i="4"/>
  <c r="P5" i="4"/>
  <c r="P4" i="4"/>
  <c r="P2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A12" i="4"/>
  <c r="B11" i="4"/>
  <c r="A11" i="4"/>
  <c r="B10" i="4"/>
  <c r="C10" i="4" s="1"/>
  <c r="A10" i="4"/>
  <c r="B9" i="4"/>
  <c r="A9" i="4"/>
  <c r="B8" i="4"/>
  <c r="C8" i="4" s="1"/>
  <c r="A8" i="4"/>
  <c r="A7" i="4"/>
  <c r="B6" i="4"/>
  <c r="A6" i="4"/>
  <c r="B5" i="4"/>
  <c r="A5" i="4"/>
  <c r="B4" i="4"/>
  <c r="A4" i="4"/>
  <c r="B3" i="4"/>
  <c r="C3" i="4" s="1"/>
  <c r="A3" i="4"/>
  <c r="B2" i="4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<sst xmlns="http://schemas.openxmlformats.org/spreadsheetml/2006/main" count="35" uniqueCount="30">
  <si>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</si>
  <si>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</si>
  <si>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</si>
  <si>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</si>
  <si>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</si>
  <si>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</si>
  <si>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</si>
  <si>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</si>
  <si>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</si>
  <si>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</si>
  <si>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</si>
  <si>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</si>
  <si>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</si>
  <si>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 xml:space="preserve">f. no. 101, 1st floor, eknath enclave, tisgaon, </t>
  </si>
  <si>
    <t>bua</t>
  </si>
  <si>
    <t>agreement - 16.11.2023 = 55 lakhs</t>
  </si>
  <si>
    <t>rate</t>
  </si>
  <si>
    <t>eknath enclave</t>
  </si>
  <si>
    <t>03.04.23</t>
  </si>
  <si>
    <t>04.05.23</t>
  </si>
  <si>
    <t>26.04.23</t>
  </si>
  <si>
    <t>mca</t>
  </si>
  <si>
    <t>bal</t>
  </si>
  <si>
    <t>ls - 55 to 58 lakhs</t>
  </si>
  <si>
    <t>part oc - 2023</t>
  </si>
  <si>
    <t>loadin g- 45%</t>
  </si>
  <si>
    <t>BV</t>
  </si>
  <si>
    <t>AV</t>
  </si>
  <si>
    <t>SD</t>
  </si>
  <si>
    <t>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</si>
</sst>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7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4" fontId="1" fillId="3" borderId="0" xfId="0" applyNumberFormat="1" applyFont="1" applyFill="1"/>
    <xf numFmtId="0" fontId="1" fillId="2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27</xdr:col>
      <xdr:colOff>288002</xdr:colOff>
      <xdr:row>50</xdr:row>
      <xdr:rowOff>29845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3020B39-E3A9-406A-942C-80728780A9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6137602" cy="909764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25</xdr:col>
      <xdr:colOff>430727</xdr:colOff>
      <xdr:row>46</xdr:row>
      <xdr:rowOff>48695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A34083A-DD4E-4C01-8774-96C98CF5FE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5061127" cy="766869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0BB1C82-1A59-4FA6-90F6-83AD05F5E7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56</xdr:row>
      <xdr:rowOff>141589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475E565-39F4-4773-9F68-C48F336514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29</xdr:col>
      <xdr:colOff>607314</xdr:colOff>
      <xdr:row>60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DC104F0-1963-405F-B78F-209E34B6CF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8285714" cy="1028571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35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CCC9FF0-85EF-4318-A8B3-526BA7C4E4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28</xdr:col>
      <xdr:colOff>2297</xdr:colOff>
      <xdr:row>49</xdr:row>
      <xdr:rowOff>39382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DA6F9ED-5836-4225-B667-A70A1AD1D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6461497" cy="9183382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28</xdr:col>
      <xdr:colOff>249982</xdr:colOff>
      <xdr:row>48</xdr:row>
      <xdr:rowOff>77460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3BC9A3B-B2F9-4779-9865-F4659CCE7F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6709182" cy="903096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27</xdr:col>
      <xdr:colOff>554739</xdr:colOff>
      <xdr:row>48</xdr:row>
      <xdr:rowOff>172724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A37B02D-0E4F-485A-B196-76B89C05AC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6404339" cy="912622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zoomScaleNormal="100" workbookViewId="0">
      <selection activeCell="Q11" sqref="Q11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0" customWidth="1"/>
  </cols>
  <sheetData>
    <row r="1" spans="1:22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  <c r="U1" s="1" t="s">
        <v>25</v>
      </c>
    </row>
    <row r="2" spans="1:22" x14ac:dyDescent="0.25">
      <c r="A2" s="4">
        <f t="shared" ref="A2:A15" si="0">N2</f>
        <v>0</v>
      </c>
      <c r="B2" s="4">
        <f t="shared" ref="B2:B15" si="1">Q2</f>
        <v>703</v>
      </c>
      <c r="C2" s="4">
        <f>B2*1.1</f>
        <v>773.30000000000007</v>
      </c>
      <c r="D2" s="4">
        <f t="shared" ref="D2:D13" si="2">C2*1.2</f>
        <v>927.96</v>
      </c>
      <c r="E2" s="5">
        <f t="shared" ref="E2:E13" si="3">R2</f>
        <v>5600000</v>
      </c>
      <c r="F2" s="10">
        <f t="shared" ref="F2:F13" si="4">ROUND((E2/B2),0)</f>
        <v>7966</v>
      </c>
      <c r="G2" s="16">
        <f t="shared" ref="G2:G13" si="5">ROUND((E2/C2),0)</f>
        <v>7242</v>
      </c>
      <c r="H2" s="10">
        <f t="shared" ref="H2:H13" si="6">ROUND((E2/D2),0)</f>
        <v>6035</v>
      </c>
      <c r="I2" s="4" t="e">
        <f>#REF!</f>
        <v>#REF!</v>
      </c>
      <c r="J2" s="4" t="str">
        <f t="shared" ref="J2:J13" si="7">S2</f>
        <v>eknath enclave</v>
      </c>
      <c r="O2">
        <v>0</v>
      </c>
      <c r="P2">
        <f t="shared" ref="P2:P12" si="8">O2/1.2</f>
        <v>0</v>
      </c>
      <c r="Q2">
        <v>703</v>
      </c>
      <c r="R2" s="2">
        <v>5600000</v>
      </c>
      <c r="S2" s="8" t="s">
        <v>17</v>
      </c>
      <c r="T2" s="8"/>
      <c r="U2">
        <f>Q2*1.45</f>
        <v>1019.35</v>
      </c>
      <c r="V2">
        <f>R2/U2</f>
        <v>5493.6969637514103</v>
      </c>
    </row>
    <row r="3" spans="1:22" x14ac:dyDescent="0.25">
      <c r="A3" s="4">
        <f t="shared" si="0"/>
        <v>0</v>
      </c>
      <c r="B3" s="4">
        <f t="shared" si="1"/>
        <v>904.5454545454545</v>
      </c>
      <c r="C3" s="4">
        <f t="shared" ref="C3:C15" si="9">B3*1.1</f>
        <v>995</v>
      </c>
      <c r="D3" s="4">
        <f t="shared" si="2"/>
        <v>1194</v>
      </c>
      <c r="E3" s="15">
        <f t="shared" si="3"/>
        <v>5556000</v>
      </c>
      <c r="F3" s="10">
        <f t="shared" si="4"/>
        <v>6142</v>
      </c>
      <c r="G3" s="10">
        <f t="shared" si="5"/>
        <v>5584</v>
      </c>
      <c r="H3" s="10">
        <f t="shared" si="6"/>
        <v>4653</v>
      </c>
      <c r="I3" s="4" t="e">
        <f>#REF!</f>
        <v>#REF!</v>
      </c>
      <c r="J3" s="4" t="str">
        <f t="shared" si="7"/>
        <v>eknath enclave</v>
      </c>
      <c r="O3">
        <v>0</v>
      </c>
      <c r="P3">
        <v>995</v>
      </c>
      <c r="Q3">
        <f>P3/1.1</f>
        <v>904.5454545454545</v>
      </c>
      <c r="R3" s="2">
        <v>5556000</v>
      </c>
      <c r="S3" s="8" t="s">
        <v>17</v>
      </c>
      <c r="T3" s="8"/>
      <c r="U3">
        <f t="shared" ref="U3:U14" si="10">Q3*1.45</f>
        <v>1311.590909090909</v>
      </c>
      <c r="V3">
        <f t="shared" ref="V3:V16" si="11">R3/U3</f>
        <v>4236.0769364061689</v>
      </c>
    </row>
    <row r="4" spans="1:22" x14ac:dyDescent="0.25">
      <c r="A4" s="4">
        <f t="shared" si="0"/>
        <v>0</v>
      </c>
      <c r="B4" s="4">
        <f t="shared" si="1"/>
        <v>703</v>
      </c>
      <c r="C4" s="4">
        <f t="shared" si="9"/>
        <v>773.30000000000007</v>
      </c>
      <c r="D4" s="4">
        <f t="shared" si="2"/>
        <v>927.96</v>
      </c>
      <c r="E4" s="15">
        <f t="shared" si="3"/>
        <v>4750000</v>
      </c>
      <c r="F4" s="10">
        <f t="shared" si="4"/>
        <v>6757</v>
      </c>
      <c r="G4" s="10">
        <f t="shared" si="5"/>
        <v>6143</v>
      </c>
      <c r="H4" s="10">
        <f t="shared" si="6"/>
        <v>5119</v>
      </c>
      <c r="I4" s="4" t="e">
        <f>#REF!</f>
        <v>#REF!</v>
      </c>
      <c r="J4" s="4" t="str">
        <f t="shared" si="7"/>
        <v>03.04.23</v>
      </c>
      <c r="O4">
        <v>0</v>
      </c>
      <c r="P4">
        <f t="shared" si="8"/>
        <v>0</v>
      </c>
      <c r="Q4">
        <v>703</v>
      </c>
      <c r="R4" s="2">
        <v>4750000</v>
      </c>
      <c r="S4" s="8" t="s">
        <v>18</v>
      </c>
      <c r="T4" s="8">
        <v>2</v>
      </c>
      <c r="U4">
        <f t="shared" si="10"/>
        <v>1019.35</v>
      </c>
      <c r="V4">
        <f t="shared" si="11"/>
        <v>4659.8322460391428</v>
      </c>
    </row>
    <row r="5" spans="1:22" x14ac:dyDescent="0.25">
      <c r="A5" s="4">
        <f t="shared" si="0"/>
        <v>0</v>
      </c>
      <c r="B5" s="4">
        <f t="shared" si="1"/>
        <v>396</v>
      </c>
      <c r="C5" s="4">
        <f t="shared" si="9"/>
        <v>435.6</v>
      </c>
      <c r="D5" s="4">
        <f t="shared" si="2"/>
        <v>522.72</v>
      </c>
      <c r="E5" s="15">
        <f t="shared" si="3"/>
        <v>2600000</v>
      </c>
      <c r="F5" s="10">
        <f t="shared" si="4"/>
        <v>6566</v>
      </c>
      <c r="G5" s="10">
        <f t="shared" si="5"/>
        <v>5969</v>
      </c>
      <c r="H5" s="10">
        <f t="shared" si="6"/>
        <v>4974</v>
      </c>
      <c r="I5" s="4" t="e">
        <f>#REF!</f>
        <v>#REF!</v>
      </c>
      <c r="J5" s="4" t="str">
        <f t="shared" si="7"/>
        <v>04.05.23</v>
      </c>
      <c r="O5">
        <v>0</v>
      </c>
      <c r="P5">
        <f t="shared" si="8"/>
        <v>0</v>
      </c>
      <c r="Q5">
        <v>396</v>
      </c>
      <c r="R5" s="2">
        <v>2600000</v>
      </c>
      <c r="S5" s="8" t="s">
        <v>19</v>
      </c>
      <c r="T5" s="8">
        <v>2</v>
      </c>
      <c r="U5">
        <f t="shared" si="10"/>
        <v>574.19999999999993</v>
      </c>
      <c r="V5">
        <f t="shared" si="11"/>
        <v>4528.0390107976318</v>
      </c>
    </row>
    <row r="6" spans="1:22" x14ac:dyDescent="0.25">
      <c r="A6" s="4">
        <f t="shared" si="0"/>
        <v>0</v>
      </c>
      <c r="B6" s="4">
        <f t="shared" si="1"/>
        <v>703</v>
      </c>
      <c r="C6" s="4">
        <f t="shared" si="9"/>
        <v>773.30000000000007</v>
      </c>
      <c r="D6" s="4">
        <f t="shared" si="2"/>
        <v>927.96</v>
      </c>
      <c r="E6" s="15">
        <f t="shared" si="3"/>
        <v>4450000</v>
      </c>
      <c r="F6" s="10">
        <f t="shared" si="4"/>
        <v>6330</v>
      </c>
      <c r="G6" s="10">
        <f t="shared" si="5"/>
        <v>5755</v>
      </c>
      <c r="H6" s="10">
        <f t="shared" si="6"/>
        <v>4795</v>
      </c>
      <c r="I6" s="4" t="e">
        <f>#REF!</f>
        <v>#REF!</v>
      </c>
      <c r="J6" s="4" t="str">
        <f t="shared" si="7"/>
        <v>03.04.23</v>
      </c>
      <c r="O6">
        <v>0</v>
      </c>
      <c r="P6">
        <f t="shared" si="8"/>
        <v>0</v>
      </c>
      <c r="Q6">
        <v>703</v>
      </c>
      <c r="R6" s="2">
        <v>4450000</v>
      </c>
      <c r="S6" s="8" t="s">
        <v>18</v>
      </c>
      <c r="T6" s="8">
        <v>2</v>
      </c>
      <c r="U6">
        <f t="shared" si="10"/>
        <v>1019.35</v>
      </c>
      <c r="V6">
        <f t="shared" si="11"/>
        <v>4365.5270515524599</v>
      </c>
    </row>
    <row r="7" spans="1:22" x14ac:dyDescent="0.25">
      <c r="A7" s="4">
        <f t="shared" si="0"/>
        <v>0</v>
      </c>
      <c r="B7" s="4">
        <f t="shared" si="1"/>
        <v>703</v>
      </c>
      <c r="C7" s="4">
        <f t="shared" si="9"/>
        <v>773.30000000000007</v>
      </c>
      <c r="D7" s="4">
        <f t="shared" si="2"/>
        <v>927.96</v>
      </c>
      <c r="E7" s="15">
        <f t="shared" si="3"/>
        <v>4800000</v>
      </c>
      <c r="F7" s="10">
        <f t="shared" si="4"/>
        <v>6828</v>
      </c>
      <c r="G7" s="16">
        <f t="shared" si="5"/>
        <v>6207</v>
      </c>
      <c r="H7" s="10">
        <f t="shared" si="6"/>
        <v>5173</v>
      </c>
      <c r="I7" s="4" t="e">
        <f>#REF!</f>
        <v>#REF!</v>
      </c>
      <c r="J7" s="4" t="str">
        <f t="shared" si="7"/>
        <v>26.04.23</v>
      </c>
      <c r="O7">
        <v>0</v>
      </c>
      <c r="P7">
        <f t="shared" si="8"/>
        <v>0</v>
      </c>
      <c r="Q7">
        <v>703</v>
      </c>
      <c r="R7" s="2">
        <v>4800000</v>
      </c>
      <c r="S7" s="8" t="s">
        <v>20</v>
      </c>
      <c r="T7" s="8">
        <v>14</v>
      </c>
      <c r="U7">
        <f t="shared" si="10"/>
        <v>1019.35</v>
      </c>
      <c r="V7">
        <f t="shared" si="11"/>
        <v>4708.8831117869231</v>
      </c>
    </row>
    <row r="8" spans="1:22" x14ac:dyDescent="0.25">
      <c r="A8" s="4">
        <f t="shared" si="0"/>
        <v>0</v>
      </c>
      <c r="B8" s="4">
        <f t="shared" si="1"/>
        <v>809.09090909090901</v>
      </c>
      <c r="C8" s="4">
        <f t="shared" si="9"/>
        <v>890</v>
      </c>
      <c r="D8" s="4">
        <f t="shared" si="2"/>
        <v>1068</v>
      </c>
      <c r="E8" s="15">
        <f t="shared" si="3"/>
        <v>8500000</v>
      </c>
      <c r="F8" s="10">
        <f t="shared" si="4"/>
        <v>10506</v>
      </c>
      <c r="G8" s="16">
        <f t="shared" si="5"/>
        <v>9551</v>
      </c>
      <c r="H8" s="10">
        <f t="shared" si="6"/>
        <v>7959</v>
      </c>
      <c r="I8" s="4" t="e">
        <f>#REF!</f>
        <v>#REF!</v>
      </c>
      <c r="J8" s="4">
        <f t="shared" si="7"/>
        <v>0</v>
      </c>
      <c r="O8">
        <v>0</v>
      </c>
      <c r="P8">
        <v>890</v>
      </c>
      <c r="Q8">
        <f>P8/1.1</f>
        <v>809.09090909090901</v>
      </c>
      <c r="R8" s="2">
        <v>8500000</v>
      </c>
      <c r="S8" s="8"/>
      <c r="T8" s="8"/>
      <c r="U8">
        <f t="shared" si="10"/>
        <v>1173.181818181818</v>
      </c>
      <c r="V8">
        <f t="shared" si="11"/>
        <v>7245.2537776055806</v>
      </c>
    </row>
    <row r="9" spans="1:22" x14ac:dyDescent="0.25">
      <c r="A9" s="4">
        <f t="shared" si="0"/>
        <v>0</v>
      </c>
      <c r="B9" s="4">
        <f t="shared" si="1"/>
        <v>725</v>
      </c>
      <c r="C9" s="4">
        <f t="shared" si="9"/>
        <v>797.50000000000011</v>
      </c>
      <c r="D9" s="4">
        <f t="shared" si="2"/>
        <v>957.00000000000011</v>
      </c>
      <c r="E9" s="15">
        <f t="shared" si="3"/>
        <v>6000000</v>
      </c>
      <c r="F9" s="10">
        <f t="shared" si="4"/>
        <v>8276</v>
      </c>
      <c r="G9" s="16">
        <f t="shared" si="5"/>
        <v>7524</v>
      </c>
      <c r="H9" s="10">
        <f t="shared" si="6"/>
        <v>6270</v>
      </c>
      <c r="I9" s="4" t="e">
        <f>#REF!</f>
        <v>#REF!</v>
      </c>
      <c r="J9" s="4">
        <f t="shared" si="7"/>
        <v>0</v>
      </c>
      <c r="O9">
        <v>0</v>
      </c>
      <c r="P9">
        <f t="shared" si="8"/>
        <v>0</v>
      </c>
      <c r="Q9">
        <v>725</v>
      </c>
      <c r="R9" s="2">
        <v>6000000</v>
      </c>
      <c r="S9" s="8"/>
      <c r="T9" s="8"/>
      <c r="U9">
        <f t="shared" si="10"/>
        <v>1051.25</v>
      </c>
      <c r="V9">
        <f t="shared" si="11"/>
        <v>5707.4910820451842</v>
      </c>
    </row>
    <row r="10" spans="1:22" x14ac:dyDescent="0.25">
      <c r="A10" s="4">
        <f t="shared" si="0"/>
        <v>0</v>
      </c>
      <c r="B10" s="4">
        <f t="shared" si="1"/>
        <v>700</v>
      </c>
      <c r="C10" s="4">
        <f t="shared" si="9"/>
        <v>770.00000000000011</v>
      </c>
      <c r="D10" s="4">
        <f t="shared" si="2"/>
        <v>924.00000000000011</v>
      </c>
      <c r="E10" s="15">
        <f t="shared" si="3"/>
        <v>5200000</v>
      </c>
      <c r="F10" s="10">
        <f t="shared" si="4"/>
        <v>7429</v>
      </c>
      <c r="G10" s="10">
        <f t="shared" si="5"/>
        <v>6753</v>
      </c>
      <c r="H10" s="10">
        <f t="shared" si="6"/>
        <v>5628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v>700</v>
      </c>
      <c r="R10" s="2">
        <v>5200000</v>
      </c>
      <c r="S10" s="8"/>
      <c r="T10" s="8"/>
      <c r="U10">
        <f t="shared" si="10"/>
        <v>1015</v>
      </c>
      <c r="V10">
        <f t="shared" si="11"/>
        <v>5123.152709359606</v>
      </c>
    </row>
    <row r="11" spans="1:22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15">
        <f t="shared" si="3"/>
        <v>0</v>
      </c>
      <c r="F11" s="10" t="e">
        <f t="shared" si="4"/>
        <v>#DIV/0!</v>
      </c>
      <c r="G11" s="10" t="e">
        <f t="shared" si="5"/>
        <v>#DIV/0!</v>
      </c>
      <c r="H11" s="10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ref="Q3:Q12" si="12">P11/1.2</f>
        <v>0</v>
      </c>
      <c r="R11" s="2">
        <v>0</v>
      </c>
      <c r="S11" s="8"/>
      <c r="T11" s="8"/>
      <c r="U11">
        <f t="shared" si="10"/>
        <v>0</v>
      </c>
      <c r="V11" t="e">
        <f t="shared" si="11"/>
        <v>#DIV/0!</v>
      </c>
    </row>
    <row r="12" spans="1:22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1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12"/>
        <v>0</v>
      </c>
      <c r="R12" s="2">
        <v>0</v>
      </c>
      <c r="S12" s="8"/>
      <c r="T12" s="8"/>
      <c r="U12">
        <f t="shared" si="10"/>
        <v>0</v>
      </c>
      <c r="V12" t="e">
        <f t="shared" si="11"/>
        <v>#DIV/0!</v>
      </c>
    </row>
    <row r="13" spans="1:22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3">O13/1.2</f>
        <v>0</v>
      </c>
      <c r="Q13">
        <f t="shared" ref="Q13" si="14">P13/1.2</f>
        <v>0</v>
      </c>
      <c r="R13" s="2">
        <v>0</v>
      </c>
      <c r="S13" s="8"/>
      <c r="T13" s="8"/>
      <c r="U13">
        <f t="shared" si="10"/>
        <v>0</v>
      </c>
      <c r="V13" t="e">
        <f t="shared" si="11"/>
        <v>#DIV/0!</v>
      </c>
    </row>
    <row r="14" spans="1:22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5">C14*1.2</f>
        <v>0</v>
      </c>
      <c r="E14" s="5">
        <f t="shared" ref="E14:E15" si="16">R14</f>
        <v>0</v>
      </c>
      <c r="F14" s="10" t="e">
        <f t="shared" ref="F14:F15" si="17">ROUND((E14/B14),0)</f>
        <v>#DIV/0!</v>
      </c>
      <c r="G14" s="10" t="e">
        <f t="shared" ref="G14:G15" si="18">ROUND((E14/C14),0)</f>
        <v>#DIV/0!</v>
      </c>
      <c r="H14" s="4" t="e">
        <f t="shared" ref="H14:H15" si="19">ROUND((E14/D14),0)</f>
        <v>#DIV/0!</v>
      </c>
      <c r="I14" s="4" t="e">
        <f>#REF!</f>
        <v>#REF!</v>
      </c>
      <c r="J14" s="4">
        <f t="shared" ref="J14:J15" si="20">S14</f>
        <v>0</v>
      </c>
      <c r="O14">
        <v>0</v>
      </c>
      <c r="P14">
        <f t="shared" ref="P14:P15" si="21">O14/1.2</f>
        <v>0</v>
      </c>
      <c r="Q14">
        <f t="shared" ref="Q14:Q15" si="22">P14/1.2</f>
        <v>0</v>
      </c>
      <c r="R14" s="2">
        <v>0</v>
      </c>
      <c r="S14" s="8"/>
      <c r="T14" s="8"/>
      <c r="U14">
        <f t="shared" si="10"/>
        <v>0</v>
      </c>
      <c r="V14" t="e">
        <f t="shared" si="11"/>
        <v>#DIV/0!</v>
      </c>
    </row>
    <row r="15" spans="1:22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5"/>
        <v>0</v>
      </c>
      <c r="E15" s="5">
        <f t="shared" si="16"/>
        <v>0</v>
      </c>
      <c r="F15" s="10" t="e">
        <f t="shared" si="17"/>
        <v>#DIV/0!</v>
      </c>
      <c r="G15" s="4" t="e">
        <f t="shared" si="18"/>
        <v>#DIV/0!</v>
      </c>
      <c r="H15" s="4" t="e">
        <f t="shared" si="19"/>
        <v>#DIV/0!</v>
      </c>
      <c r="I15" s="4" t="e">
        <f>#REF!</f>
        <v>#REF!</v>
      </c>
      <c r="J15" s="4">
        <f t="shared" si="20"/>
        <v>0</v>
      </c>
      <c r="O15">
        <v>0</v>
      </c>
      <c r="P15">
        <f t="shared" si="21"/>
        <v>0</v>
      </c>
      <c r="Q15">
        <f t="shared" si="22"/>
        <v>0</v>
      </c>
      <c r="R15" s="2">
        <v>0</v>
      </c>
      <c r="S15" s="8"/>
      <c r="T15" s="8"/>
      <c r="V15" t="e">
        <f t="shared" si="11"/>
        <v>#DIV/0!</v>
      </c>
    </row>
    <row r="16" spans="1:22" x14ac:dyDescent="0.25">
      <c r="V16" t="e">
        <f t="shared" si="11"/>
        <v>#DIV/0!</v>
      </c>
    </row>
    <row r="18" spans="5:24" x14ac:dyDescent="0.25">
      <c r="G18" t="s">
        <v>13</v>
      </c>
    </row>
    <row r="19" spans="5:24" x14ac:dyDescent="0.25">
      <c r="P19" t="s">
        <v>21</v>
      </c>
      <c r="Q19">
        <v>565</v>
      </c>
    </row>
    <row r="20" spans="5:24" x14ac:dyDescent="0.25">
      <c r="E20">
        <f>H20/703</f>
        <v>1.4153627311522048</v>
      </c>
      <c r="G20" t="s">
        <v>14</v>
      </c>
      <c r="H20">
        <v>995</v>
      </c>
      <c r="P20" t="s">
        <v>22</v>
      </c>
      <c r="Q20">
        <v>119</v>
      </c>
    </row>
    <row r="21" spans="5:24" x14ac:dyDescent="0.25">
      <c r="G21" t="s">
        <v>16</v>
      </c>
      <c r="H21">
        <v>5700</v>
      </c>
      <c r="Q21">
        <f>Q20+Q19</f>
        <v>684</v>
      </c>
      <c r="R21">
        <v>7400</v>
      </c>
      <c r="S21">
        <f>R21*Q21</f>
        <v>5061600</v>
      </c>
    </row>
    <row r="22" spans="5:24" x14ac:dyDescent="0.25">
      <c r="G22" s="6"/>
      <c r="H22" s="6">
        <f>H21*H20</f>
        <v>5671500</v>
      </c>
      <c r="Q22">
        <f>H20/Q21</f>
        <v>1.4546783625730995</v>
      </c>
    </row>
    <row r="24" spans="5:24" x14ac:dyDescent="0.25">
      <c r="G24" t="s">
        <v>15</v>
      </c>
      <c r="N24" t="s">
        <v>27</v>
      </c>
      <c r="O24">
        <v>5500000</v>
      </c>
      <c r="P24" s="11"/>
      <c r="Q24" s="11"/>
      <c r="R24" s="13"/>
      <c r="T24" s="11"/>
      <c r="U24" s="11"/>
      <c r="V24" s="11"/>
      <c r="W24" s="11"/>
      <c r="X24" s="11"/>
    </row>
    <row r="25" spans="5:24" x14ac:dyDescent="0.25">
      <c r="G25" t="s">
        <v>23</v>
      </c>
      <c r="N25" t="s">
        <v>28</v>
      </c>
      <c r="O25">
        <v>385000</v>
      </c>
      <c r="P25" s="11"/>
      <c r="Q25" s="14"/>
      <c r="R25" s="14"/>
      <c r="T25" s="14"/>
      <c r="U25" s="14"/>
      <c r="V25" s="11"/>
      <c r="W25" s="11"/>
      <c r="X25" s="11"/>
    </row>
    <row r="26" spans="5:24" x14ac:dyDescent="0.25">
      <c r="G26" t="s">
        <v>24</v>
      </c>
      <c r="N26" t="s">
        <v>29</v>
      </c>
      <c r="O26">
        <v>30000</v>
      </c>
      <c r="P26" s="11"/>
      <c r="Q26" s="11"/>
      <c r="R26" s="11"/>
      <c r="T26" s="11"/>
      <c r="U26" s="11"/>
      <c r="V26" s="11"/>
      <c r="W26" s="11"/>
      <c r="X26" s="11"/>
    </row>
    <row r="27" spans="5:24" x14ac:dyDescent="0.25">
      <c r="N27" t="s">
        <v>26</v>
      </c>
      <c r="O27">
        <f>O26+O25+O24</f>
        <v>5915000</v>
      </c>
      <c r="P27" s="11"/>
      <c r="Q27" s="11"/>
      <c r="R27" s="11"/>
      <c r="T27" s="11"/>
      <c r="U27" s="11"/>
      <c r="V27" s="11"/>
      <c r="W27" s="11"/>
      <c r="X27" s="11"/>
    </row>
    <row r="28" spans="5:24" x14ac:dyDescent="0.25">
      <c r="P28" s="11"/>
      <c r="Q28" s="11"/>
      <c r="R28" s="12"/>
      <c r="T28" s="12"/>
      <c r="U28" s="12"/>
      <c r="V28" s="11"/>
      <c r="W28" s="11"/>
      <c r="X28" s="11"/>
    </row>
    <row r="29" spans="5:24" x14ac:dyDescent="0.25">
      <c r="P29" s="11"/>
      <c r="Q29" s="11"/>
      <c r="R29" s="11"/>
      <c r="T29" s="11"/>
      <c r="U29" s="11"/>
      <c r="V29" s="11"/>
      <c r="W29" s="11"/>
      <c r="X29" s="11"/>
    </row>
    <row r="30" spans="5:24" x14ac:dyDescent="0.25">
      <c r="P30" s="11"/>
      <c r="Q30" s="11"/>
      <c r="R30" s="11"/>
      <c r="T30" s="11"/>
      <c r="U30" s="11"/>
      <c r="V30" s="11"/>
      <c r="W30" s="11"/>
      <c r="X30" s="11"/>
    </row>
    <row r="31" spans="5:24" x14ac:dyDescent="0.25">
      <c r="P31" s="11"/>
      <c r="Q31" s="11"/>
      <c r="R31" s="11"/>
      <c r="T31" s="11"/>
      <c r="U31" s="11"/>
      <c r="V31" s="11"/>
      <c r="W31" s="11"/>
      <c r="X31" s="11"/>
    </row>
    <row r="32" spans="5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13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DESK-118</cp:lastModifiedBy>
  <cp:lastPrinted>2019-11-05T06:14:02Z</cp:lastPrinted>
  <dcterms:created xsi:type="dcterms:W3CDTF">2018-02-17T10:36:41Z</dcterms:created>
  <dcterms:modified xsi:type="dcterms:W3CDTF">2023-11-26T05:07:28Z</dcterms:modified>
</cp:coreProperties>
</file>