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6C497BA5-D39B-4947-AC4C-62FFA8C5AF0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9" i="1" l="1"/>
  <c r="H32" i="1"/>
  <c r="G32" i="1"/>
  <c r="G31" i="1"/>
  <c r="H31" i="1"/>
  <c r="I31" i="1"/>
  <c r="J30" i="1"/>
  <c r="D28" i="1" l="1"/>
  <c r="B37" i="1"/>
  <c r="B35" i="1"/>
  <c r="B7" i="1"/>
  <c r="F15" i="1"/>
  <c r="H15" i="1" s="1"/>
  <c r="I15" i="1" s="1"/>
  <c r="G6" i="1"/>
  <c r="B16" i="1"/>
  <c r="B10" i="1"/>
  <c r="B5" i="1"/>
  <c r="B6" i="1" s="1"/>
  <c r="F16" i="1" l="1"/>
  <c r="F17" i="1" s="1"/>
  <c r="F20" i="1" s="1"/>
  <c r="B11" i="1"/>
  <c r="B12" i="1" s="1"/>
  <c r="B13" i="1" s="1"/>
  <c r="B17" i="1" s="1"/>
  <c r="B22" i="1" s="1"/>
  <c r="B20" i="1" l="1"/>
  <c r="B19" i="1"/>
  <c r="B18" i="1"/>
  <c r="D35" i="1" l="1"/>
  <c r="J26" i="1" l="1"/>
  <c r="J44" i="1"/>
  <c r="H3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3" i="1"/>
  <c r="H33" i="1"/>
  <c r="G35" i="1"/>
  <c r="G36" i="1"/>
  <c r="H36" i="1" s="1"/>
  <c r="G37" i="1"/>
  <c r="H37" i="1" s="1"/>
  <c r="H35" i="1" l="1"/>
  <c r="I35" i="1"/>
  <c r="D36" i="1"/>
  <c r="I30" i="1" l="1"/>
  <c r="I29" i="1"/>
  <c r="I33" i="1"/>
  <c r="D37" i="1" l="1"/>
  <c r="I25" i="1"/>
  <c r="I26" i="1" l="1"/>
  <c r="I27" i="1"/>
  <c r="I28" i="1"/>
  <c r="J25" i="1" l="1"/>
</calcChain>
</file>

<file path=xl/sharedStrings.xml><?xml version="1.0" encoding="utf-8"?>
<sst xmlns="http://schemas.openxmlformats.org/spreadsheetml/2006/main" count="29" uniqueCount="29">
  <si>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</si>
  <si>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</si>
  <si>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</si>
  <si>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</si>
  <si>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</si>
  <si>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</si>
  <si>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</si>
  <si>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</si>
  <si>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</si>
  <si>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</si>
  <si>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</si>
  <si>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</si>
  <si>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 area</t>
  </si>
  <si>
    <t>Built up area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</si>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</sst>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0" fillId="0" borderId="7" xfId="0" applyBorder="1"/>
    <xf numFmtId="43" fontId="0" fillId="0" borderId="7" xfId="0" applyNumberForma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64" fontId="7" fillId="0" borderId="0" xfId="0" applyNumberFormat="1" applyFont="1"/>
    <xf numFmtId="0" fontId="7" fillId="0" borderId="6" xfId="0" applyFont="1" applyBorder="1"/>
    <xf numFmtId="0" fontId="7" fillId="0" borderId="5" xfId="0" applyFont="1" applyBorder="1"/>
    <xf numFmtId="43" fontId="11" fillId="0" borderId="0" xfId="1" applyFont="1" applyFill="1" applyBorder="1"/>
    <xf numFmtId="43" fontId="12" fillId="0" borderId="0" xfId="1" applyFont="1" applyBorder="1"/>
    <xf numFmtId="0" fontId="10" fillId="0" borderId="1" xfId="0" applyFont="1" applyBorder="1" applyAlignment="1">
      <alignment wrapText="1"/>
    </xf>
    <xf numFmtId="0" fontId="7" fillId="0" borderId="5" xfId="0" applyFont="1" applyBorder="1" applyAlignment="1">
      <alignment wrapText="1"/>
    </xf>
    <xf numFmtId="165" fontId="12" fillId="0" borderId="0" xfId="1" applyNumberFormat="1" applyFont="1" applyFill="1" applyBorder="1"/>
    <xf numFmtId="43" fontId="12" fillId="0" borderId="0" xfId="0" applyNumberFormat="1" applyFont="1"/>
    <xf numFmtId="43" fontId="13" fillId="0" borderId="0" xfId="1" applyFont="1" applyFill="1" applyBorder="1"/>
    <xf numFmtId="43" fontId="13" fillId="0" borderId="0" xfId="0" applyNumberFormat="1" applyFont="1"/>
    <xf numFmtId="2" fontId="13" fillId="0" borderId="0" xfId="1" applyNumberFormat="1" applyFont="1" applyFill="1" applyBorder="1"/>
    <xf numFmtId="43" fontId="7" fillId="0" borderId="0" xfId="1" applyFont="1" applyFill="1" applyBorder="1"/>
    <xf numFmtId="0" fontId="14" fillId="0" borderId="0" xfId="0" applyFont="1"/>
    <xf numFmtId="0" fontId="15" fillId="0" borderId="0" xfId="0" applyFont="1"/>
    <xf numFmtId="164" fontId="13" fillId="0" borderId="0" xfId="1" applyNumberFormat="1" applyFont="1" applyFill="1" applyBorder="1"/>
    <xf numFmtId="0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7" fillId="0" borderId="1" xfId="0" applyNumberFormat="1" applyFont="1" applyBorder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5" fillId="0" borderId="0" xfId="0" applyNumberFormat="1" applyFont="1"/>
    <xf numFmtId="10" fontId="2" fillId="0" borderId="0" xfId="0" applyNumberFormat="1" applyFont="1"/>
    <xf numFmtId="43" fontId="2" fillId="0" borderId="0" xfId="0" applyNumberFormat="1" applyFont="1"/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/>
    <xf numFmtId="0" fontId="10" fillId="0" borderId="0" xfId="1" applyNumberFormat="1" applyFont="1" applyFill="1" applyBorder="1"/>
    <xf numFmtId="10" fontId="0" fillId="0" borderId="0" xfId="0" applyNumberFormat="1"/>
    <xf numFmtId="0" fontId="9" fillId="0" borderId="0" xfId="0" applyFont="1"/>
    <xf numFmtId="43" fontId="9" fillId="0" borderId="0" xfId="0" applyNumberFormat="1" applyFont="1"/>
    <xf numFmtId="0" fontId="12" fillId="0" borderId="1" xfId="0" applyFont="1" applyBorder="1"/>
    <xf numFmtId="43" fontId="12" fillId="0" borderId="1" xfId="0" applyNumberFormat="1" applyFont="1" applyBorder="1"/>
    <xf numFmtId="0" fontId="0" fillId="0" borderId="7" xfId="0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563670</xdr:colOff>
      <xdr:row>42</xdr:row>
      <xdr:rowOff>77327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76D431-3772-4F1E-BF40-509EC767D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46070" cy="8078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526075</xdr:colOff>
      <xdr:row>44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C45C39-4BA8-2673-0F96-584DBC410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66075" cy="8478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335634</xdr:colOff>
      <xdr:row>42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9492FE-0C53-0A9C-0323-504A3C126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85234" cy="8173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49589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827B9D-EED7-1927-8389-D3EBD7136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70389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E12" sqref="E12"/>
    </sheetView>
  </sheetViews>
  <sheetFormatPr defaultRowHeight="15" x14ac:dyDescent="0.25"/>
  <cols>
    <col min="1" max="1" width="27.28515625" bestFit="1" customWidth="1"/>
    <col min="2" max="2" width="18.140625" style="11" bestFit="1" customWidth="1"/>
    <col min="3" max="3" width="25.5703125" style="11" bestFit="1" customWidth="1"/>
    <col min="4" max="4" width="18.28515625" bestFit="1" customWidth="1"/>
    <col min="5" max="5" width="18.28515625" customWidth="1"/>
    <col min="6" max="6" width="24.4257812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24"/>
      <c r="C1" s="15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18" t="s">
        <v>14</v>
      </c>
      <c r="B2" s="25"/>
      <c r="C2" s="53"/>
      <c r="D2" s="54"/>
      <c r="E2" s="11"/>
      <c r="F2" s="11" t="s">
        <v>1</v>
      </c>
      <c r="G2" s="11"/>
      <c r="H2" s="11"/>
      <c r="I2" s="28"/>
      <c r="L2" s="4"/>
      <c r="O2" s="5"/>
    </row>
    <row r="3" spans="1:15" ht="16.5" x14ac:dyDescent="0.3">
      <c r="A3" s="18" t="s">
        <v>15</v>
      </c>
      <c r="B3" s="43">
        <v>2023</v>
      </c>
      <c r="C3" s="55"/>
      <c r="E3" s="16"/>
      <c r="F3" s="29">
        <v>2011</v>
      </c>
      <c r="G3" s="30">
        <v>2023</v>
      </c>
      <c r="H3" s="31">
        <f>G3-F3</f>
        <v>12</v>
      </c>
      <c r="I3" s="28"/>
      <c r="L3" s="4"/>
      <c r="M3" s="6"/>
      <c r="N3" s="7"/>
      <c r="O3" s="5"/>
    </row>
    <row r="4" spans="1:15" ht="16.5" x14ac:dyDescent="0.3">
      <c r="A4" s="32" t="s">
        <v>16</v>
      </c>
      <c r="B4" s="43">
        <v>2011</v>
      </c>
      <c r="C4" s="55"/>
      <c r="E4" s="16"/>
      <c r="F4" s="33"/>
      <c r="G4" s="30"/>
      <c r="H4" s="31"/>
      <c r="I4" s="28"/>
      <c r="L4" s="8"/>
      <c r="M4" s="6"/>
      <c r="N4" s="7"/>
      <c r="O4" s="5"/>
    </row>
    <row r="5" spans="1:15" ht="16.5" x14ac:dyDescent="0.3">
      <c r="A5" s="18" t="s">
        <v>17</v>
      </c>
      <c r="B5" s="43">
        <f>B3-B4</f>
        <v>12</v>
      </c>
      <c r="C5" s="55"/>
      <c r="E5" s="35"/>
      <c r="F5" s="11" t="s">
        <v>11</v>
      </c>
      <c r="G5" s="11" t="s">
        <v>13</v>
      </c>
      <c r="H5" s="34"/>
      <c r="I5" s="28"/>
      <c r="L5" s="4"/>
      <c r="M5" s="6"/>
      <c r="N5" s="7"/>
      <c r="O5" s="5"/>
    </row>
    <row r="6" spans="1:15" ht="16.5" x14ac:dyDescent="0.3">
      <c r="A6" s="18"/>
      <c r="B6" s="43">
        <f>B5-60</f>
        <v>-48</v>
      </c>
      <c r="C6" s="55"/>
      <c r="E6" s="35"/>
      <c r="G6" s="16">
        <f>36.47*10.764</f>
        <v>392.56307999999996</v>
      </c>
      <c r="H6" s="34"/>
      <c r="I6" s="11"/>
      <c r="J6" s="46"/>
      <c r="M6" s="6"/>
      <c r="N6" s="7"/>
    </row>
    <row r="7" spans="1:15" ht="16.5" x14ac:dyDescent="0.3">
      <c r="A7" s="18" t="s">
        <v>18</v>
      </c>
      <c r="B7" s="21">
        <f>393*2500</f>
        <v>982500</v>
      </c>
      <c r="C7" s="56"/>
      <c r="E7" s="36"/>
      <c r="F7" s="37"/>
      <c r="G7" s="35"/>
      <c r="H7" s="35"/>
      <c r="I7" s="11"/>
      <c r="J7" s="46"/>
      <c r="M7" s="47"/>
      <c r="N7" s="48"/>
    </row>
    <row r="8" spans="1:15" ht="16.5" x14ac:dyDescent="0.3">
      <c r="A8" s="18" t="s">
        <v>19</v>
      </c>
      <c r="B8" s="18"/>
      <c r="C8" s="56"/>
      <c r="D8" s="9"/>
      <c r="E8" s="42"/>
      <c r="F8" s="37"/>
      <c r="G8" s="16"/>
      <c r="H8" s="35"/>
      <c r="I8" s="11"/>
      <c r="J8" s="46"/>
      <c r="M8" s="47"/>
      <c r="N8" s="48"/>
    </row>
    <row r="9" spans="1:15" ht="16.5" x14ac:dyDescent="0.3">
      <c r="A9" s="18"/>
      <c r="B9" s="18"/>
      <c r="C9" s="56"/>
      <c r="E9" s="36"/>
      <c r="F9" s="37"/>
      <c r="G9" s="27"/>
      <c r="H9" s="16"/>
      <c r="I9" s="11"/>
      <c r="J9" s="46"/>
      <c r="K9" s="49"/>
      <c r="L9" s="49"/>
      <c r="M9" s="10"/>
      <c r="N9" s="48"/>
    </row>
    <row r="10" spans="1:15" ht="16.5" x14ac:dyDescent="0.3">
      <c r="A10" s="32" t="s">
        <v>20</v>
      </c>
      <c r="B10" s="18">
        <f>100-10</f>
        <v>90</v>
      </c>
      <c r="C10" s="56"/>
      <c r="E10" s="36"/>
      <c r="F10" s="37"/>
      <c r="G10" s="30"/>
      <c r="H10" s="16"/>
      <c r="I10" s="11"/>
      <c r="J10" s="46"/>
      <c r="K10" s="49"/>
      <c r="L10" s="49"/>
      <c r="M10" s="10"/>
      <c r="N10" s="48"/>
    </row>
    <row r="11" spans="1:15" ht="16.5" x14ac:dyDescent="0.3">
      <c r="A11" s="18" t="s">
        <v>21</v>
      </c>
      <c r="B11" s="18">
        <f>B10*B5/60</f>
        <v>18</v>
      </c>
      <c r="C11" s="56"/>
      <c r="E11" s="38"/>
      <c r="F11" s="37"/>
      <c r="G11" s="35"/>
      <c r="H11" s="16"/>
      <c r="I11" s="16"/>
      <c r="J11" s="46"/>
      <c r="K11" s="50"/>
      <c r="L11" s="49"/>
      <c r="M11" s="10"/>
      <c r="N11" s="51"/>
    </row>
    <row r="12" spans="1:15" ht="16.5" x14ac:dyDescent="0.3">
      <c r="A12" s="18"/>
      <c r="B12" s="44">
        <f>B11%</f>
        <v>0.18</v>
      </c>
      <c r="C12" s="56"/>
      <c r="E12" s="36"/>
      <c r="F12" s="37"/>
      <c r="G12" s="35"/>
      <c r="H12" s="16"/>
      <c r="I12" s="16"/>
      <c r="J12" s="46"/>
      <c r="K12" s="49"/>
      <c r="L12" s="49"/>
      <c r="M12" s="10"/>
      <c r="N12" s="7"/>
    </row>
    <row r="13" spans="1:15" ht="16.5" x14ac:dyDescent="0.3">
      <c r="A13" s="18" t="s">
        <v>22</v>
      </c>
      <c r="B13" s="26">
        <f>ROUND((B7*B12),0)</f>
        <v>176850</v>
      </c>
      <c r="C13" s="56"/>
      <c r="D13" s="57"/>
      <c r="E13" s="39"/>
      <c r="F13" s="16"/>
      <c r="G13" s="16"/>
      <c r="H13" s="16"/>
      <c r="I13" s="11"/>
      <c r="J13" s="46"/>
      <c r="K13" s="49"/>
      <c r="L13" s="49"/>
      <c r="M13" s="10"/>
      <c r="N13" s="7"/>
    </row>
    <row r="14" spans="1:15" ht="16.5" x14ac:dyDescent="0.3">
      <c r="A14" s="18" t="s">
        <v>10</v>
      </c>
      <c r="B14" s="26">
        <v>393</v>
      </c>
      <c r="C14" s="55"/>
      <c r="D14" s="9"/>
      <c r="E14" s="16"/>
      <c r="F14" s="11" t="s">
        <v>12</v>
      </c>
      <c r="G14" s="11"/>
      <c r="H14" s="16"/>
      <c r="I14" s="11"/>
      <c r="J14" s="46"/>
      <c r="K14" s="49"/>
      <c r="L14" s="49"/>
      <c r="M14" s="10"/>
      <c r="N14" s="7"/>
    </row>
    <row r="15" spans="1:15" ht="16.5" x14ac:dyDescent="0.3">
      <c r="A15" s="18" t="s">
        <v>23</v>
      </c>
      <c r="B15" s="43">
        <v>9000</v>
      </c>
      <c r="C15" s="55"/>
      <c r="D15" s="9"/>
      <c r="E15" s="16"/>
      <c r="F15" s="11">
        <f>331+18</f>
        <v>349</v>
      </c>
      <c r="G15">
        <v>9000</v>
      </c>
      <c r="H15" s="16">
        <f>G15*F15</f>
        <v>3141000</v>
      </c>
      <c r="I15" s="16">
        <f>H15/393</f>
        <v>7992.3664122137407</v>
      </c>
      <c r="J15" s="49"/>
      <c r="K15" s="49"/>
      <c r="L15" s="49"/>
      <c r="M15" s="10"/>
      <c r="N15" s="7"/>
    </row>
    <row r="16" spans="1:15" ht="16.5" x14ac:dyDescent="0.3">
      <c r="A16" s="18" t="s">
        <v>24</v>
      </c>
      <c r="B16" s="21">
        <f>B15*B14</f>
        <v>3537000</v>
      </c>
      <c r="C16" s="58"/>
      <c r="E16" s="16"/>
      <c r="F16" s="16">
        <f>F15*1.2</f>
        <v>418.8</v>
      </c>
      <c r="G16" s="35"/>
      <c r="H16" s="35"/>
      <c r="I16" s="16"/>
      <c r="N16" s="48"/>
    </row>
    <row r="17" spans="1:15" ht="16.5" x14ac:dyDescent="0.3">
      <c r="A17" s="19" t="s">
        <v>25</v>
      </c>
      <c r="B17" s="20">
        <f>B16-B13</f>
        <v>3360150</v>
      </c>
      <c r="C17" s="58"/>
      <c r="D17" s="59"/>
      <c r="E17" s="16"/>
      <c r="F17" s="16">
        <f>F16*1.3</f>
        <v>544.44000000000005</v>
      </c>
      <c r="G17" s="16"/>
      <c r="H17" s="35"/>
      <c r="I17" s="16"/>
      <c r="N17" s="52"/>
      <c r="O17" s="9"/>
    </row>
    <row r="18" spans="1:15" ht="16.5" x14ac:dyDescent="0.3">
      <c r="A18" s="19" t="s">
        <v>26</v>
      </c>
      <c r="B18" s="20">
        <f>B17*0.9</f>
        <v>3024135</v>
      </c>
      <c r="C18" s="55"/>
      <c r="D18" s="59"/>
      <c r="E18" s="16"/>
      <c r="F18" s="16">
        <v>5800</v>
      </c>
      <c r="G18" s="11"/>
      <c r="H18" s="11"/>
      <c r="I18" s="11"/>
    </row>
    <row r="19" spans="1:15" ht="16.5" x14ac:dyDescent="0.3">
      <c r="A19" s="19" t="s">
        <v>27</v>
      </c>
      <c r="B19" s="20">
        <f>B17*0.8</f>
        <v>2688120</v>
      </c>
      <c r="D19" s="59"/>
      <c r="E19" s="16"/>
      <c r="F19" s="41">
        <f>F18*F17</f>
        <v>3157752.0000000005</v>
      </c>
      <c r="G19" s="11"/>
      <c r="H19" s="11"/>
      <c r="I19" s="11"/>
    </row>
    <row r="20" spans="1:15" ht="18.75" x14ac:dyDescent="0.3">
      <c r="A20" s="60" t="s">
        <v>28</v>
      </c>
      <c r="B20" s="61">
        <f>B17*0.025/12</f>
        <v>7000.3125</v>
      </c>
      <c r="D20" s="16"/>
      <c r="E20" s="40"/>
      <c r="F20" s="40">
        <f>F19/393</f>
        <v>8034.9923664122152</v>
      </c>
      <c r="G20" s="40"/>
      <c r="H20" s="11"/>
      <c r="I20" s="11"/>
    </row>
    <row r="21" spans="1:15" x14ac:dyDescent="0.25">
      <c r="A21" s="12"/>
      <c r="B21" s="45"/>
      <c r="D21" s="9"/>
    </row>
    <row r="22" spans="1:15" x14ac:dyDescent="0.25">
      <c r="B22" s="16">
        <f>B17/393</f>
        <v>8550</v>
      </c>
    </row>
    <row r="23" spans="1:15" x14ac:dyDescent="0.25">
      <c r="D23" t="s">
        <v>2</v>
      </c>
    </row>
    <row r="24" spans="1:15" x14ac:dyDescent="0.25">
      <c r="B24" s="13" t="s">
        <v>7</v>
      </c>
      <c r="C24" s="13" t="s">
        <v>3</v>
      </c>
      <c r="D24" s="12" t="s">
        <v>8</v>
      </c>
      <c r="E24" s="12"/>
      <c r="F24" s="12" t="s">
        <v>0</v>
      </c>
      <c r="G24" s="12" t="s">
        <v>4</v>
      </c>
      <c r="H24" s="12" t="s">
        <v>5</v>
      </c>
      <c r="I24" s="12" t="s">
        <v>6</v>
      </c>
      <c r="J24" s="12"/>
    </row>
    <row r="25" spans="1:15" ht="17.25" x14ac:dyDescent="0.3">
      <c r="B25" s="13"/>
      <c r="C25" s="13"/>
      <c r="D25" s="12">
        <v>555</v>
      </c>
      <c r="E25" s="12"/>
      <c r="F25" s="12">
        <v>2800000</v>
      </c>
      <c r="G25" s="14" t="e">
        <f t="shared" ref="G25:G33" si="0">F25/C25</f>
        <v>#DIV/0!</v>
      </c>
      <c r="H25" s="14">
        <f>F25/D25</f>
        <v>5045.0450450450453</v>
      </c>
      <c r="I25" s="14" t="e">
        <f t="shared" ref="I25:I33" si="1">F25/B25</f>
        <v>#DIV/0!</v>
      </c>
      <c r="J25" s="12" t="e">
        <f>B25/C25</f>
        <v>#DIV/0!</v>
      </c>
      <c r="K25" s="17"/>
    </row>
    <row r="26" spans="1:15" ht="17.25" x14ac:dyDescent="0.3">
      <c r="B26" s="13"/>
      <c r="C26" s="13">
        <v>450</v>
      </c>
      <c r="D26" s="12">
        <v>680</v>
      </c>
      <c r="E26" s="12"/>
      <c r="F26" s="12">
        <v>4200000</v>
      </c>
      <c r="G26" s="14">
        <f t="shared" si="0"/>
        <v>9333.3333333333339</v>
      </c>
      <c r="H26" s="14">
        <f>F26/D26</f>
        <v>6176.4705882352937</v>
      </c>
      <c r="I26" s="14" t="e">
        <f t="shared" si="1"/>
        <v>#DIV/0!</v>
      </c>
      <c r="J26" s="12">
        <f>B26/C26</f>
        <v>0</v>
      </c>
      <c r="K26" s="17"/>
    </row>
    <row r="27" spans="1:15" x14ac:dyDescent="0.25">
      <c r="B27" s="13"/>
      <c r="C27" s="13">
        <v>380</v>
      </c>
      <c r="D27" s="12">
        <v>560</v>
      </c>
      <c r="E27" s="12"/>
      <c r="F27" s="14">
        <v>3200000</v>
      </c>
      <c r="G27" s="14">
        <f t="shared" si="0"/>
        <v>8421.0526315789466</v>
      </c>
      <c r="H27" s="14">
        <f t="shared" ref="H27:H33" si="2">F27/D27</f>
        <v>5714.2857142857147</v>
      </c>
      <c r="I27" s="14" t="e">
        <f t="shared" si="1"/>
        <v>#DIV/0!</v>
      </c>
      <c r="J27" s="12"/>
    </row>
    <row r="28" spans="1:15" x14ac:dyDescent="0.25">
      <c r="B28" s="13">
        <v>600</v>
      </c>
      <c r="C28" s="13">
        <v>380</v>
      </c>
      <c r="D28" s="12">
        <f>C28*1.2</f>
        <v>456</v>
      </c>
      <c r="E28" s="12"/>
      <c r="F28" s="14">
        <v>3500000</v>
      </c>
      <c r="G28" s="14">
        <f t="shared" si="0"/>
        <v>9210.5263157894733</v>
      </c>
      <c r="H28" s="14">
        <f t="shared" si="2"/>
        <v>7675.4385964912281</v>
      </c>
      <c r="I28" s="14">
        <f t="shared" si="1"/>
        <v>5833.333333333333</v>
      </c>
      <c r="J28" s="12"/>
    </row>
    <row r="29" spans="1:15" x14ac:dyDescent="0.25">
      <c r="C29" s="11">
        <v>425</v>
      </c>
      <c r="D29" s="22">
        <v>605</v>
      </c>
      <c r="F29" s="23">
        <v>3800000</v>
      </c>
      <c r="G29" s="23">
        <f t="shared" si="0"/>
        <v>8941.176470588236</v>
      </c>
      <c r="H29" s="14">
        <f t="shared" si="2"/>
        <v>6280.9917355371899</v>
      </c>
      <c r="I29" s="23" t="e">
        <f t="shared" si="1"/>
        <v>#DIV/0!</v>
      </c>
    </row>
    <row r="30" spans="1:15" x14ac:dyDescent="0.25">
      <c r="C30" s="11">
        <v>400</v>
      </c>
      <c r="D30" s="62">
        <v>485</v>
      </c>
      <c r="F30" s="23">
        <v>3750000</v>
      </c>
      <c r="G30" s="23">
        <f t="shared" si="0"/>
        <v>9375</v>
      </c>
      <c r="H30" s="23">
        <f t="shared" si="2"/>
        <v>7731.9587628865984</v>
      </c>
      <c r="I30" s="23" t="e">
        <f t="shared" si="1"/>
        <v>#DIV/0!</v>
      </c>
      <c r="J30">
        <f>D30/C30</f>
        <v>1.2124999999999999</v>
      </c>
    </row>
    <row r="31" spans="1:15" x14ac:dyDescent="0.25">
      <c r="C31" s="11">
        <v>450</v>
      </c>
      <c r="D31" s="62">
        <v>695</v>
      </c>
      <c r="F31" s="23">
        <v>3800000</v>
      </c>
      <c r="G31" s="23">
        <f t="shared" si="0"/>
        <v>8444.4444444444453</v>
      </c>
      <c r="H31" s="23">
        <f t="shared" si="2"/>
        <v>5467.6258992805751</v>
      </c>
      <c r="I31" s="23" t="e">
        <f t="shared" si="1"/>
        <v>#DIV/0!</v>
      </c>
    </row>
    <row r="32" spans="1:15" x14ac:dyDescent="0.25">
      <c r="C32" s="11">
        <v>439</v>
      </c>
      <c r="D32" s="62">
        <v>650</v>
      </c>
      <c r="F32" s="23">
        <v>3800000</v>
      </c>
      <c r="G32" s="23">
        <f t="shared" si="0"/>
        <v>8656.0364464692484</v>
      </c>
      <c r="H32" s="23">
        <f t="shared" si="2"/>
        <v>5846.1538461538457</v>
      </c>
      <c r="I32" s="23"/>
    </row>
    <row r="33" spans="1:10" x14ac:dyDescent="0.25">
      <c r="F33" s="22"/>
      <c r="G33" s="23" t="e">
        <f t="shared" si="0"/>
        <v>#DIV/0!</v>
      </c>
      <c r="H33" s="23" t="e">
        <f t="shared" si="2"/>
        <v>#DIV/0!</v>
      </c>
      <c r="I33" s="23" t="e">
        <f t="shared" si="1"/>
        <v>#DIV/0!</v>
      </c>
    </row>
    <row r="34" spans="1:10" x14ac:dyDescent="0.25">
      <c r="B34" s="11" t="s">
        <v>9</v>
      </c>
    </row>
    <row r="35" spans="1:10" x14ac:dyDescent="0.25">
      <c r="B35" s="11">
        <f>43.38*10.764</f>
        <v>466.94232</v>
      </c>
      <c r="C35" s="11">
        <v>2000000</v>
      </c>
      <c r="D35">
        <f>C35/B35</f>
        <v>4283.1842699543704</v>
      </c>
      <c r="E35">
        <v>371700</v>
      </c>
      <c r="F35">
        <v>30000</v>
      </c>
      <c r="G35">
        <f>F35+E35+C35</f>
        <v>2401700</v>
      </c>
      <c r="H35">
        <f>G35/B35</f>
        <v>5143.4618305747053</v>
      </c>
      <c r="I35" s="9" t="e">
        <f>G35/A35</f>
        <v>#DIV/0!</v>
      </c>
    </row>
    <row r="36" spans="1:10" x14ac:dyDescent="0.25">
      <c r="B36" s="11">
        <v>390</v>
      </c>
      <c r="C36" s="11">
        <v>2500000</v>
      </c>
      <c r="D36">
        <f>C36/B36</f>
        <v>6410.2564102564102</v>
      </c>
      <c r="E36">
        <v>359000</v>
      </c>
      <c r="F36">
        <v>30000</v>
      </c>
      <c r="G36">
        <f>F36+E36+C36</f>
        <v>2889000</v>
      </c>
      <c r="H36">
        <f>G36/B36</f>
        <v>7407.6923076923076</v>
      </c>
      <c r="I36" s="9"/>
    </row>
    <row r="37" spans="1:10" x14ac:dyDescent="0.25">
      <c r="B37" s="11">
        <f>35.68*10.764</f>
        <v>384.05951999999996</v>
      </c>
      <c r="C37" s="11">
        <v>2000000</v>
      </c>
      <c r="D37">
        <f>C37/B37</f>
        <v>5207.526166777483</v>
      </c>
      <c r="E37">
        <v>504000</v>
      </c>
      <c r="F37">
        <v>30000</v>
      </c>
      <c r="G37">
        <f>F37+E37+C37</f>
        <v>2534000</v>
      </c>
      <c r="H37">
        <f>G37/B37</f>
        <v>6597.9356533070713</v>
      </c>
    </row>
    <row r="38" spans="1:10" ht="15.75" x14ac:dyDescent="0.25">
      <c r="A38" s="10"/>
    </row>
    <row r="39" spans="1:10" ht="15.75" x14ac:dyDescent="0.25">
      <c r="A39" s="10"/>
    </row>
    <row r="40" spans="1:10" ht="15.75" x14ac:dyDescent="0.25">
      <c r="A40" s="10"/>
    </row>
    <row r="41" spans="1:10" ht="15.75" x14ac:dyDescent="0.25">
      <c r="A41" s="10"/>
    </row>
    <row r="42" spans="1:10" ht="15.75" x14ac:dyDescent="0.25">
      <c r="A42" s="10"/>
    </row>
    <row r="43" spans="1:10" ht="15.75" x14ac:dyDescent="0.25">
      <c r="A43" s="10"/>
    </row>
    <row r="44" spans="1:10" ht="15.75" x14ac:dyDescent="0.25">
      <c r="A44" s="10"/>
      <c r="H44">
        <v>18</v>
      </c>
      <c r="I44">
        <v>35</v>
      </c>
      <c r="J44">
        <f>I44*H44</f>
        <v>630</v>
      </c>
    </row>
    <row r="64" spans="4:6" x14ac:dyDescent="0.25">
      <c r="D64" s="9"/>
      <c r="E64" s="9"/>
      <c r="F64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B0D3-5EA4-4EDD-B6F8-6FCA69F5F5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53A2-11A8-44D5-9F37-7FDE7AB1250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D7641-85C3-4DD8-AA9A-6652FBC5D8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EA78-9DF1-45AB-97B2-C22F0173251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4595-E115-459C-AB33-89B43AC3E20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3EC71-253A-4958-8EDA-5F28115D526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92A06-7B97-4C50-9CB4-DDD5BF09417E}">
  <dimension ref="A1"/>
  <sheetViews>
    <sheetView workbookViewId="0">
      <selection activeCell="U2" sqref="U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2023-11-24T06:46:04Z</dcterms:modified>
</cp:coreProperties>
</file>