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Bharat Dumbare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" i="23" l="1"/>
  <c r="B20" i="23"/>
  <c r="E31" i="23"/>
  <c r="D30" i="23" l="1"/>
  <c r="D29" i="23"/>
  <c r="D31" i="23" s="1"/>
  <c r="N8" i="24" l="1"/>
  <c r="N7" i="24"/>
  <c r="N6" i="24"/>
  <c r="N5" i="24"/>
  <c r="I23" i="4" l="1"/>
  <c r="O29" i="24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9" i="4" l="1"/>
  <c r="Q10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Q11" i="4"/>
  <c r="B11" i="4" s="1"/>
  <c r="C11" i="4" s="1"/>
  <c r="D11" i="4" s="1"/>
  <c r="P12" i="4"/>
  <c r="B12" i="4" s="1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I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6" i="23" s="1"/>
  <c r="C10" i="23" l="1"/>
  <c r="C11" i="23" s="1"/>
  <c r="C12" i="23" s="1"/>
  <c r="C13" i="23" s="1"/>
  <c r="C19" i="23" s="1"/>
  <c r="C20" i="23" s="1"/>
  <c r="C25" i="23" l="1"/>
  <c r="C21" i="23"/>
  <c r="J19" i="4" l="1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 l="1"/>
  <c r="H16" i="4" s="1"/>
  <c r="D17" i="4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<sst xmlns="http://schemas.openxmlformats.org/spreadsheetml/2006/main" count="129" uniqueCount="98">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</sst>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64" fontId="0" fillId="0" borderId="0" xfId="0" applyNumberFormat="1" applyBorder="1"/>
    <xf numFmtId="1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2" fillId="0" borderId="0" xfId="0" applyNumberFormat="1" applyFont="1"/>
    <xf numFmtId="43" fontId="0" fillId="0" borderId="0" xfId="0" applyNumberForma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347943</xdr:colOff>
      <xdr:row>1</xdr:row>
      <xdr:rowOff>33058</xdr:rowOff>
    </xdr:from>
    <xdr:to>
      <xdr:col>9</xdr:col>
      <xdr:colOff>595593</xdr:colOff>
      <xdr:row>21</xdr:row>
      <xdr:rowOff>173692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43" y="223558"/>
          <a:ext cx="5693709" cy="395063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2</xdr:row>
      <xdr:rowOff>139438</xdr:rowOff>
    </xdr:from>
    <xdr:to>
      <xdr:col>10</xdr:col>
      <xdr:colOff>146050</xdr:colOff>
      <xdr:row>20</xdr:row>
      <xdr:rowOff>174888</xdr:rowOff>
    </xdr:to>
    <xdr:sp macro="" textlink="">
      <xdr:nvSpPr>
        <xdr:cNvPr id="2050" name="Rectangle 2"/>
        <xdr:cNvSpPr>
          <a:spLocks noChangeArrowheads="1"/>
        </xdr:cNvSpPr>
      </xdr:nvSpPr>
      <xdr:spPr bwMode="auto">
        <a:xfrm>
          <a:off x="615949" y="520438"/>
          <a:ext cx="5626101" cy="34644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590550</xdr:colOff>
      <xdr:row>1</xdr:row>
      <xdr:rowOff>161925</xdr:rowOff>
    </xdr:from>
    <xdr:to>
      <xdr:col>10</xdr:col>
      <xdr:colOff>228600</xdr:colOff>
      <xdr:row>22</xdr:row>
      <xdr:rowOff>47625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52425"/>
          <a:ext cx="5734050" cy="3886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130865</xdr:colOff>
      <xdr:row>0</xdr:row>
      <xdr:rowOff>153643</xdr:rowOff>
    </xdr:from>
    <xdr:to>
      <xdr:col>9</xdr:col>
      <xdr:colOff>378516</xdr:colOff>
      <xdr:row>19</xdr:row>
      <xdr:rowOff>182218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65" y="153643"/>
          <a:ext cx="5763868" cy="36480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90208</xdr:colOff>
      <xdr:row>0</xdr:row>
      <xdr:rowOff>118783</xdr:rowOff>
    </xdr:from>
    <xdr:to>
      <xdr:col>9</xdr:col>
      <xdr:colOff>337858</xdr:colOff>
      <xdr:row>21</xdr:row>
      <xdr:rowOff>61633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8" y="118783"/>
          <a:ext cx="5693709" cy="394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zoomScaleNormal="100" workbookViewId="0">
      <selection activeCell="C16" sqref="C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2035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0</v>
      </c>
      <c r="D5" s="57" t="s">
        <v>61</v>
      </c>
      <c r="E5" s="58">
        <f>ROUND(C5/10.764,0)</f>
        <v>0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0</v>
      </c>
      <c r="D10" s="57" t="s">
        <v>61</v>
      </c>
      <c r="E10" s="58">
        <f>ROUND(C10/10.764,0)</f>
        <v>0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0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0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v>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0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v>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A14" sqref="AA1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0</v>
      </c>
      <c r="B2" s="38">
        <v>0</v>
      </c>
      <c r="C2" s="38">
        <v>0</v>
      </c>
      <c r="D2" s="38">
        <v>0</v>
      </c>
      <c r="E2" s="39">
        <f t="shared" ref="E2" si="0">B2/12</f>
        <v>0</v>
      </c>
      <c r="F2" s="39">
        <f t="shared" ref="F2" si="1">D2/12</f>
        <v>0</v>
      </c>
      <c r="G2" s="39">
        <f t="shared" ref="G2" si="2">A2+E2</f>
        <v>0</v>
      </c>
      <c r="H2" s="39">
        <f t="shared" ref="H2" si="3">C2+F2</f>
        <v>0</v>
      </c>
      <c r="I2" s="40">
        <f t="shared" ref="I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0</v>
      </c>
      <c r="B3" s="38">
        <v>0</v>
      </c>
      <c r="C3" s="38">
        <v>0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0</v>
      </c>
      <c r="H3" s="39">
        <f t="shared" ref="H3:H30" si="8">C3+F3</f>
        <v>0</v>
      </c>
      <c r="I3" s="40">
        <f t="shared" ref="I3:I22" si="9">G3*H3</f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0</v>
      </c>
      <c r="B4" s="38">
        <v>0</v>
      </c>
      <c r="C4" s="38">
        <v>0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0</v>
      </c>
      <c r="H4" s="39">
        <f t="shared" si="8"/>
        <v>0</v>
      </c>
      <c r="I4" s="40">
        <f t="shared" si="9"/>
        <v>0</v>
      </c>
      <c r="J4" s="40">
        <f t="shared" ref="J4:J30" si="10">J3+I4</f>
        <v>0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0</v>
      </c>
      <c r="B5" s="38">
        <v>0</v>
      </c>
      <c r="C5" s="38">
        <v>0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0</v>
      </c>
      <c r="H5" s="39">
        <f t="shared" si="8"/>
        <v>0</v>
      </c>
      <c r="I5" s="40">
        <f t="shared" si="9"/>
        <v>0</v>
      </c>
      <c r="J5" s="40">
        <f t="shared" si="10"/>
        <v>0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0</v>
      </c>
      <c r="B6" s="38">
        <v>0</v>
      </c>
      <c r="C6" s="38">
        <v>0</v>
      </c>
      <c r="D6" s="38">
        <v>0</v>
      </c>
      <c r="E6" s="39">
        <f t="shared" si="5"/>
        <v>0</v>
      </c>
      <c r="F6" s="39">
        <f t="shared" si="6"/>
        <v>0</v>
      </c>
      <c r="G6" s="39">
        <f t="shared" si="7"/>
        <v>0</v>
      </c>
      <c r="H6" s="39">
        <f t="shared" si="8"/>
        <v>0</v>
      </c>
      <c r="I6" s="40">
        <f t="shared" si="9"/>
        <v>0</v>
      </c>
      <c r="J6" s="40">
        <f t="shared" si="10"/>
        <v>0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0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0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0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0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0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0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0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0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0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0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0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0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0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0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0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0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0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0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0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topLeftCell="A10" zoomScale="85" zoomScaleNormal="85" workbookViewId="0">
      <selection activeCell="G22" sqref="G22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2.5703125" bestFit="1" customWidth="1"/>
    <col min="9" max="9" width="12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5000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3000</v>
      </c>
      <c r="D5" s="23"/>
      <c r="F5" s="11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118"/>
      <c r="G6" s="78"/>
    </row>
    <row r="7" spans="1:8">
      <c r="A7" s="15" t="s">
        <v>17</v>
      </c>
      <c r="B7" s="24"/>
      <c r="C7" s="25">
        <v>0</v>
      </c>
      <c r="D7" s="25"/>
      <c r="F7" s="118"/>
      <c r="G7" s="78"/>
    </row>
    <row r="8" spans="1:8">
      <c r="A8" s="15" t="s">
        <v>18</v>
      </c>
      <c r="B8" s="24"/>
      <c r="C8" s="25">
        <f>C9-C7</f>
        <v>60</v>
      </c>
      <c r="D8" s="25"/>
      <c r="F8" s="11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3000</v>
      </c>
      <c r="D14" s="23"/>
      <c r="F14" s="11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5000</v>
      </c>
      <c r="D16" s="21"/>
      <c r="E16" s="61"/>
      <c r="F16" s="78"/>
      <c r="G16" s="78"/>
    </row>
    <row r="17" spans="1:9">
      <c r="B17" s="24"/>
      <c r="C17" s="25"/>
      <c r="D17" s="25"/>
      <c r="F17" s="78"/>
      <c r="G17" s="78"/>
    </row>
    <row r="18" spans="1:9" ht="16.5">
      <c r="A18" s="28" t="s">
        <v>94</v>
      </c>
      <c r="B18" s="7"/>
      <c r="C18" s="76">
        <v>869</v>
      </c>
      <c r="D18" s="76"/>
      <c r="E18" s="77"/>
      <c r="F18" s="119"/>
      <c r="G18" s="78"/>
    </row>
    <row r="19" spans="1:9">
      <c r="A19" s="15"/>
      <c r="B19" s="6"/>
      <c r="C19" s="30">
        <f>C18*C16</f>
        <v>4345000</v>
      </c>
      <c r="D19" s="78" t="s">
        <v>68</v>
      </c>
      <c r="E19" s="30"/>
      <c r="F19" s="78"/>
      <c r="G19" s="78"/>
      <c r="I19" s="61"/>
    </row>
    <row r="20" spans="1:9">
      <c r="A20" s="15"/>
      <c r="B20" s="125">
        <f>C20*0.8</f>
        <v>3302200</v>
      </c>
      <c r="C20" s="31">
        <f>C19*95%</f>
        <v>4127750</v>
      </c>
      <c r="D20" s="78" t="s">
        <v>24</v>
      </c>
      <c r="E20" s="31"/>
      <c r="F20" s="78"/>
      <c r="G20" s="78"/>
    </row>
    <row r="21" spans="1:9">
      <c r="A21" s="15"/>
      <c r="C21" s="31">
        <f>C19*80%</f>
        <v>3476000</v>
      </c>
      <c r="D21" s="78" t="s">
        <v>25</v>
      </c>
      <c r="E21" s="31"/>
      <c r="F21" s="78"/>
      <c r="G21" s="78"/>
    </row>
    <row r="22" spans="1:9">
      <c r="A22" s="15"/>
      <c r="F22" s="78"/>
      <c r="G22" s="78"/>
    </row>
    <row r="23" spans="1:9">
      <c r="A23" s="32" t="s">
        <v>26</v>
      </c>
      <c r="B23" s="33"/>
      <c r="C23" s="34">
        <f>C4*C18</f>
        <v>1738000</v>
      </c>
      <c r="D23" s="34">
        <f>D4*D18</f>
        <v>0</v>
      </c>
    </row>
    <row r="24" spans="1:9">
      <c r="A24" s="15" t="s">
        <v>27</v>
      </c>
    </row>
    <row r="25" spans="1:9">
      <c r="A25" s="35" t="s">
        <v>28</v>
      </c>
      <c r="B25" s="16"/>
      <c r="C25" s="31">
        <f>C19*0.025/12</f>
        <v>9052.0833333333339</v>
      </c>
      <c r="D25" s="31"/>
    </row>
    <row r="26" spans="1:9">
      <c r="C26" s="31"/>
      <c r="D26" s="31"/>
    </row>
    <row r="27" spans="1:9">
      <c r="C27" s="31"/>
      <c r="D27" s="31"/>
    </row>
    <row r="28" spans="1:9">
      <c r="C28"/>
      <c r="D28"/>
    </row>
    <row r="29" spans="1:9">
      <c r="C29">
        <v>57.72</v>
      </c>
      <c r="D29" s="120">
        <f>C29*10.764</f>
        <v>621.29807999999991</v>
      </c>
    </row>
    <row r="30" spans="1:9">
      <c r="C30">
        <v>22.97</v>
      </c>
      <c r="D30" s="120">
        <f>C30*10.764</f>
        <v>247.24907999999996</v>
      </c>
    </row>
    <row r="31" spans="1:9">
      <c r="C31"/>
      <c r="D31" s="124">
        <f>SUM(D29:D30)</f>
        <v>868.54715999999985</v>
      </c>
      <c r="E31" s="120">
        <f>D31*1.1</f>
        <v>955.4018759999999</v>
      </c>
      <c r="F31" s="120">
        <f>E31*2000</f>
        <v>1910803.7519999999</v>
      </c>
    </row>
    <row r="32" spans="1:9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E1" zoomScale="85" zoomScaleNormal="85" workbookViewId="0">
      <selection activeCell="N18" sqref="N18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/>
      <c r="O7" s="75"/>
      <c r="P7" s="75"/>
      <c r="Q7" s="75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/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1025</v>
      </c>
      <c r="C9" s="4">
        <f t="shared" si="2"/>
        <v>1230</v>
      </c>
      <c r="D9" s="4">
        <f t="shared" si="3"/>
        <v>1476</v>
      </c>
      <c r="E9" s="5">
        <f t="shared" si="4"/>
        <v>4400000</v>
      </c>
      <c r="F9" s="4">
        <f t="shared" si="5"/>
        <v>4293</v>
      </c>
      <c r="G9" s="4">
        <f t="shared" si="6"/>
        <v>3577</v>
      </c>
      <c r="H9" s="4">
        <f t="shared" si="7"/>
        <v>2981</v>
      </c>
      <c r="I9" s="4">
        <f t="shared" si="8"/>
        <v>0</v>
      </c>
      <c r="J9" s="4">
        <f t="shared" si="9"/>
        <v>0</v>
      </c>
      <c r="O9" s="75">
        <v>0</v>
      </c>
      <c r="P9" s="75">
        <v>1230</v>
      </c>
      <c r="Q9" s="75">
        <f t="shared" ref="Q9" si="10">P9/1.2</f>
        <v>1025</v>
      </c>
      <c r="R9" s="2">
        <v>4400000</v>
      </c>
      <c r="S9" s="2"/>
      <c r="T9" s="2"/>
    </row>
    <row r="10" spans="1:35">
      <c r="A10" s="4">
        <f t="shared" si="0"/>
        <v>0</v>
      </c>
      <c r="B10" s="4">
        <f t="shared" si="1"/>
        <v>1313.3333333333335</v>
      </c>
      <c r="C10" s="4">
        <f t="shared" si="2"/>
        <v>1576.0000000000002</v>
      </c>
      <c r="D10" s="4">
        <f t="shared" si="3"/>
        <v>1891.2000000000003</v>
      </c>
      <c r="E10" s="5">
        <f t="shared" si="4"/>
        <v>8826000</v>
      </c>
      <c r="F10" s="4">
        <f t="shared" si="5"/>
        <v>6720</v>
      </c>
      <c r="G10" s="4">
        <f t="shared" si="6"/>
        <v>5600</v>
      </c>
      <c r="H10" s="4">
        <f t="shared" si="7"/>
        <v>4667</v>
      </c>
      <c r="I10" s="4">
        <f t="shared" si="8"/>
        <v>0</v>
      </c>
      <c r="J10" s="4">
        <f t="shared" si="9"/>
        <v>0</v>
      </c>
      <c r="O10" s="75">
        <v>0</v>
      </c>
      <c r="P10" s="75">
        <v>1576</v>
      </c>
      <c r="Q10" s="75">
        <f t="shared" ref="Q10" si="11">P10/1.2</f>
        <v>1313.3333333333335</v>
      </c>
      <c r="R10" s="2">
        <v>8826000</v>
      </c>
      <c r="S10" s="2"/>
    </row>
    <row r="11" spans="1:35" ht="16.5">
      <c r="A11" s="4">
        <f t="shared" si="0"/>
        <v>0</v>
      </c>
      <c r="B11" s="4">
        <f t="shared" si="1"/>
        <v>687.5</v>
      </c>
      <c r="C11" s="4">
        <f t="shared" si="2"/>
        <v>825</v>
      </c>
      <c r="D11" s="4">
        <f t="shared" si="3"/>
        <v>990</v>
      </c>
      <c r="E11" s="5">
        <f t="shared" si="4"/>
        <v>3200000</v>
      </c>
      <c r="F11" s="4">
        <f t="shared" si="5"/>
        <v>4655</v>
      </c>
      <c r="G11" s="4">
        <f t="shared" si="6"/>
        <v>3879</v>
      </c>
      <c r="H11" s="4">
        <f t="shared" si="7"/>
        <v>3232</v>
      </c>
      <c r="I11" s="4">
        <f t="shared" si="8"/>
        <v>0</v>
      </c>
      <c r="J11" s="4">
        <f t="shared" si="9"/>
        <v>0</v>
      </c>
      <c r="O11">
        <v>0</v>
      </c>
      <c r="P11">
        <v>825</v>
      </c>
      <c r="Q11">
        <f t="shared" ref="Q11" si="12">P11/1.2</f>
        <v>687.5</v>
      </c>
      <c r="R11" s="2">
        <v>3200000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737</v>
      </c>
      <c r="C12" s="4">
        <f t="shared" si="2"/>
        <v>884.4</v>
      </c>
      <c r="D12" s="4">
        <f t="shared" si="3"/>
        <v>1061.28</v>
      </c>
      <c r="E12" s="5">
        <f t="shared" si="4"/>
        <v>4824000</v>
      </c>
      <c r="F12" s="4">
        <f t="shared" si="5"/>
        <v>6545</v>
      </c>
      <c r="G12" s="4">
        <f t="shared" si="6"/>
        <v>5455</v>
      </c>
      <c r="H12" s="4">
        <f t="shared" si="7"/>
        <v>4545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3">O12/1.2</f>
        <v>0</v>
      </c>
      <c r="Q12">
        <v>737</v>
      </c>
      <c r="R12" s="2">
        <v>4824000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R15" s="2"/>
      <c r="S15" s="2"/>
    </row>
    <row r="16" spans="1:35">
      <c r="A16" s="4">
        <f t="shared" ref="A16:A19" si="14">N16</f>
        <v>0</v>
      </c>
      <c r="B16" s="4">
        <f t="shared" ref="B16:B19" si="15">Q16</f>
        <v>0</v>
      </c>
      <c r="C16" s="4">
        <f t="shared" ref="C16:C19" si="16">B16*1.2</f>
        <v>0</v>
      </c>
      <c r="D16" s="4">
        <f t="shared" ref="D16:D19" si="17">C16*1.2</f>
        <v>0</v>
      </c>
      <c r="E16" s="5">
        <f t="shared" ref="E16:E19" si="18">R16</f>
        <v>0</v>
      </c>
      <c r="F16" s="4" t="e">
        <f t="shared" ref="F16:F19" si="19">ROUND((E16/B16),0)</f>
        <v>#DIV/0!</v>
      </c>
      <c r="G16" s="4" t="e">
        <f t="shared" ref="G16:G19" si="20">ROUND((E16/C16),0)</f>
        <v>#DIV/0!</v>
      </c>
      <c r="H16" s="4" t="e">
        <f t="shared" ref="H16:H19" si="21">ROUND((E16/D16),0)</f>
        <v>#DIV/0!</v>
      </c>
      <c r="I16" s="4">
        <f t="shared" ref="I16:J19" si="22">T16</f>
        <v>0</v>
      </c>
      <c r="J16" s="4">
        <f t="shared" si="22"/>
        <v>0</v>
      </c>
      <c r="O16">
        <v>0</v>
      </c>
      <c r="R16" s="2"/>
      <c r="S16" s="2"/>
    </row>
    <row r="17" spans="1:19">
      <c r="A17" s="4">
        <f t="shared" si="14"/>
        <v>0</v>
      </c>
      <c r="B17" s="4">
        <f t="shared" si="15"/>
        <v>0</v>
      </c>
      <c r="C17" s="4">
        <f t="shared" si="16"/>
        <v>0</v>
      </c>
      <c r="D17" s="4">
        <f t="shared" si="17"/>
        <v>0</v>
      </c>
      <c r="E17" s="5">
        <f t="shared" si="18"/>
        <v>0</v>
      </c>
      <c r="F17" s="4" t="e">
        <f t="shared" si="19"/>
        <v>#DIV/0!</v>
      </c>
      <c r="G17" s="4" t="e">
        <f t="shared" si="20"/>
        <v>#DIV/0!</v>
      </c>
      <c r="H17" s="4" t="e">
        <f t="shared" si="21"/>
        <v>#DIV/0!</v>
      </c>
      <c r="I17" s="4">
        <f t="shared" si="22"/>
        <v>0</v>
      </c>
      <c r="J17" s="4">
        <f t="shared" si="22"/>
        <v>0</v>
      </c>
      <c r="R17" s="2"/>
      <c r="S17" s="2"/>
    </row>
    <row r="18" spans="1:19">
      <c r="A18" s="4">
        <f t="shared" si="14"/>
        <v>0</v>
      </c>
      <c r="B18" s="4">
        <f t="shared" si="15"/>
        <v>0</v>
      </c>
      <c r="C18" s="4">
        <f t="shared" si="16"/>
        <v>0</v>
      </c>
      <c r="D18" s="4">
        <f t="shared" si="17"/>
        <v>0</v>
      </c>
      <c r="E18" s="5">
        <f t="shared" si="18"/>
        <v>0</v>
      </c>
      <c r="F18" s="4" t="e">
        <f t="shared" si="19"/>
        <v>#DIV/0!</v>
      </c>
      <c r="G18" s="4" t="e">
        <f t="shared" si="20"/>
        <v>#DIV/0!</v>
      </c>
      <c r="H18" s="4" t="e">
        <f t="shared" si="21"/>
        <v>#DIV/0!</v>
      </c>
      <c r="I18" s="4">
        <f t="shared" si="22"/>
        <v>0</v>
      </c>
      <c r="J18" s="4">
        <f t="shared" si="22"/>
        <v>0</v>
      </c>
      <c r="R18" s="2"/>
      <c r="S18" s="2"/>
    </row>
    <row r="19" spans="1:19">
      <c r="A19" s="4">
        <f t="shared" si="14"/>
        <v>0</v>
      </c>
      <c r="B19" s="4">
        <f t="shared" si="15"/>
        <v>0</v>
      </c>
      <c r="C19" s="4">
        <f t="shared" si="16"/>
        <v>0</v>
      </c>
      <c r="D19" s="4">
        <f t="shared" si="17"/>
        <v>0</v>
      </c>
      <c r="E19" s="5">
        <f t="shared" si="18"/>
        <v>0</v>
      </c>
      <c r="F19" s="4" t="e">
        <f t="shared" si="19"/>
        <v>#DIV/0!</v>
      </c>
      <c r="G19" s="4" t="e">
        <f t="shared" si="20"/>
        <v>#DIV/0!</v>
      </c>
      <c r="H19" s="4" t="e">
        <f t="shared" si="21"/>
        <v>#DIV/0!</v>
      </c>
      <c r="I19" s="4">
        <f t="shared" si="22"/>
        <v>0</v>
      </c>
      <c r="J19" s="4">
        <f t="shared" si="22"/>
        <v>0</v>
      </c>
      <c r="O19" s="75"/>
      <c r="P19" s="75"/>
      <c r="Q19" s="75"/>
      <c r="R19" s="2"/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85" zoomScaleNormal="85" workbookViewId="0">
      <selection activeCell="N24" sqref="N2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L9" sqref="L9"/>
    </sheetView>
  </sheetViews>
  <sheetFormatPr defaultRowHeight="15"/>
  <sheetData/>
  <pageMargins left="0.7" right="0.7" top="0.75" bottom="0.75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5" zoomScaleNormal="115" workbookViewId="0">
      <selection activeCell="K10" sqref="K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M19" sqref="M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2023-11-21T06:14:29Z</dcterms:modified>
</cp:coreProperties>
</file>