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November 2023\BHARAT TUKARAM KADAM - SBI\"/>
    </mc:Choice>
  </mc:AlternateContent>
  <xr:revisionPtr revIDLastSave="0" documentId="13_ncr:1_{BDC1EC3C-FF9E-4EBC-9FB7-EAE723466FAE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Q13" i="4" l="1"/>
  <c r="P7" i="4" l="1"/>
  <c r="Q7" i="4" s="1"/>
  <c r="B7" i="4" s="1"/>
  <c r="C7" i="4" s="1"/>
  <c r="D7" i="4" s="1"/>
  <c r="J7" i="4"/>
  <c r="I7" i="4"/>
  <c r="E7" i="4"/>
  <c r="A7" i="4"/>
  <c r="P19" i="4"/>
  <c r="B19" i="4" s="1"/>
  <c r="C19" i="4" s="1"/>
  <c r="D19" i="4" s="1"/>
  <c r="J19" i="4"/>
  <c r="I19" i="4"/>
  <c r="E19" i="4"/>
  <c r="A19" i="4"/>
  <c r="P18" i="4"/>
  <c r="B18" i="4" s="1"/>
  <c r="C18" i="4" s="1"/>
  <c r="D18" i="4" s="1"/>
  <c r="J18" i="4"/>
  <c r="I18" i="4"/>
  <c r="E18" i="4"/>
  <c r="A18" i="4"/>
  <c r="P17" i="4"/>
  <c r="B17" i="4" s="1"/>
  <c r="C17" i="4" s="1"/>
  <c r="D17" i="4" s="1"/>
  <c r="J17" i="4"/>
  <c r="I17" i="4"/>
  <c r="E17" i="4"/>
  <c r="A17" i="4"/>
  <c r="P16" i="4"/>
  <c r="B16" i="4" s="1"/>
  <c r="C16" i="4" s="1"/>
  <c r="D16" i="4" s="1"/>
  <c r="J16" i="4"/>
  <c r="I16" i="4"/>
  <c r="E16" i="4"/>
  <c r="A16" i="4"/>
  <c r="P15" i="4"/>
  <c r="B15" i="4" s="1"/>
  <c r="C15" i="4" s="1"/>
  <c r="D15" i="4" s="1"/>
  <c r="J15" i="4"/>
  <c r="I15" i="4"/>
  <c r="E15" i="4"/>
  <c r="A15" i="4"/>
  <c r="P14" i="4"/>
  <c r="B14" i="4" s="1"/>
  <c r="C14" i="4" s="1"/>
  <c r="J14" i="4"/>
  <c r="I14" i="4"/>
  <c r="E14" i="4"/>
  <c r="A14" i="4"/>
  <c r="B13" i="4"/>
  <c r="C13" i="4" s="1"/>
  <c r="D13" i="4" s="1"/>
  <c r="J13" i="4"/>
  <c r="I13" i="4"/>
  <c r="E13" i="4"/>
  <c r="A13" i="4"/>
  <c r="P12" i="4"/>
  <c r="B12" i="4" s="1"/>
  <c r="C12" i="4" s="1"/>
  <c r="D12" i="4" s="1"/>
  <c r="J12" i="4"/>
  <c r="I12" i="4"/>
  <c r="E12" i="4"/>
  <c r="A12" i="4"/>
  <c r="P11" i="4"/>
  <c r="B11" i="4" s="1"/>
  <c r="C11" i="4" s="1"/>
  <c r="D11" i="4" s="1"/>
  <c r="J11" i="4"/>
  <c r="I11" i="4"/>
  <c r="E11" i="4"/>
  <c r="A11" i="4"/>
  <c r="P10" i="4"/>
  <c r="B10" i="4" s="1"/>
  <c r="C10" i="4" s="1"/>
  <c r="D10" i="4" s="1"/>
  <c r="J10" i="4"/>
  <c r="I10" i="4"/>
  <c r="E10" i="4"/>
  <c r="A10" i="4"/>
  <c r="P8" i="4"/>
  <c r="Q8" i="4" s="1"/>
  <c r="B8" i="4" s="1"/>
  <c r="C8" i="4" s="1"/>
  <c r="J8" i="4"/>
  <c r="I8" i="4"/>
  <c r="E8" i="4"/>
  <c r="F8" i="4" s="1"/>
  <c r="A8" i="4"/>
  <c r="P6" i="4"/>
  <c r="Q6" i="4" s="1"/>
  <c r="B6" i="4" s="1"/>
  <c r="C6" i="4" s="1"/>
  <c r="J6" i="4"/>
  <c r="I6" i="4"/>
  <c r="E6" i="4"/>
  <c r="A6" i="4"/>
  <c r="P5" i="4"/>
  <c r="Q5" i="4" s="1"/>
  <c r="B5" i="4" s="1"/>
  <c r="C5" i="4" s="1"/>
  <c r="J5" i="4"/>
  <c r="I5" i="4"/>
  <c r="E5" i="4"/>
  <c r="A5" i="4"/>
  <c r="P4" i="4"/>
  <c r="Q4" i="4" s="1"/>
  <c r="B4" i="4" s="1"/>
  <c r="C4" i="4" s="1"/>
  <c r="J4" i="4"/>
  <c r="I4" i="4"/>
  <c r="E4" i="4"/>
  <c r="F4" i="4" s="1"/>
  <c r="A4" i="4"/>
  <c r="Q3" i="4"/>
  <c r="B3" i="4" s="1"/>
  <c r="C3" i="4" s="1"/>
  <c r="J3" i="4"/>
  <c r="I3" i="4"/>
  <c r="E3" i="4"/>
  <c r="A3" i="4"/>
  <c r="H18" i="4" l="1"/>
  <c r="H17" i="4"/>
  <c r="H13" i="4"/>
  <c r="H12" i="4"/>
  <c r="H7" i="4"/>
  <c r="F7" i="4"/>
  <c r="G7" i="4"/>
  <c r="H10" i="4"/>
  <c r="H11" i="4"/>
  <c r="H15" i="4"/>
  <c r="H19" i="4"/>
  <c r="H16" i="4"/>
  <c r="D14" i="4"/>
  <c r="H14" i="4" s="1"/>
  <c r="G14" i="4"/>
  <c r="F10" i="4"/>
  <c r="F11" i="4"/>
  <c r="F12" i="4"/>
  <c r="F13" i="4"/>
  <c r="F14" i="4"/>
  <c r="F15" i="4"/>
  <c r="F16" i="4"/>
  <c r="F17" i="4"/>
  <c r="F18" i="4"/>
  <c r="F19" i="4"/>
  <c r="G11" i="4"/>
  <c r="G13" i="4"/>
  <c r="G15" i="4"/>
  <c r="G16" i="4"/>
  <c r="G17" i="4"/>
  <c r="G18" i="4"/>
  <c r="G19" i="4"/>
  <c r="G10" i="4"/>
  <c r="G12" i="4"/>
  <c r="D5" i="4"/>
  <c r="H5" i="4" s="1"/>
  <c r="G5" i="4"/>
  <c r="F5" i="4"/>
  <c r="D6" i="4"/>
  <c r="H6" i="4" s="1"/>
  <c r="G6" i="4"/>
  <c r="D3" i="4"/>
  <c r="H3" i="4" s="1"/>
  <c r="G3" i="4"/>
  <c r="F6" i="4"/>
  <c r="F3" i="4"/>
  <c r="D4" i="4"/>
  <c r="H4" i="4" s="1"/>
  <c r="G4" i="4"/>
  <c r="D8" i="4"/>
  <c r="H8" i="4" s="1"/>
  <c r="G8" i="4"/>
  <c r="R30" i="4"/>
  <c r="Q30" i="4"/>
  <c r="W40" i="4"/>
  <c r="W24" i="4"/>
  <c r="W27" i="4" s="1"/>
  <c r="W28" i="4" s="1"/>
  <c r="W23" i="4"/>
  <c r="W22" i="4"/>
  <c r="W31" i="4" s="1"/>
  <c r="S30" i="4" l="1"/>
  <c r="S31" i="4" s="1"/>
  <c r="S33" i="4" s="1"/>
  <c r="W25" i="4"/>
  <c r="W29" i="4"/>
  <c r="W30" i="4" s="1"/>
  <c r="W33" i="4" s="1"/>
  <c r="W36" i="4" s="1"/>
  <c r="W37" i="4" s="1"/>
  <c r="S32" i="4" l="1"/>
  <c r="W42" i="4"/>
  <c r="W38" i="4"/>
</calcChain>
</file>

<file path=xl/sharedStrings.xml><?xml version="1.0" encoding="utf-8"?>
<sst xmlns="http://schemas.openxmlformats.org/spreadsheetml/2006/main" count="48" uniqueCount="42">
  <si>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</si>
  <si>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</si>
  <si>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</si>
  <si>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</si>
  <si>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</si>
  <si>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</si>
  <si>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</si>
  <si>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</si>
  <si>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</si>
  <si>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</si>
  <si>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</si>
  <si>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</si>
  <si>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</si>
  <si>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</si>
  <si>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</si>
  <si>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</si>
  <si>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</si>
  <si>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</si>
  <si>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</si>
  <si>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</si>
  <si>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</si>
  <si>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</si>
  <si>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</si>
  <si>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</si>
  <si>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</si>
  <si>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</si>
  <si>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</si>
  <si>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</si>
  <si>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</si>
  <si>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</si>
  <si>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</si>
  <si>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</si>
  <si>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</si>
  <si>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</si>
  <si>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</si>
  <si>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</si>
  <si>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</si>
  <si>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CA</t>
  </si>
  <si>
    <t>rate on CA</t>
  </si>
  <si>
    <t>State Bank Of India ( RASMECCC BHAYANDAR )   - BHARAT TUKARAM KADAM</t>
  </si>
  <si>
    <t>FMV/ RV</t>
  </si>
  <si>
    <t>Value Confirmed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</si>
</sst>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50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2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8" fillId="0" borderId="0" xfId="1" applyFont="1" applyBorder="1"/>
    <xf numFmtId="43" fontId="9" fillId="0" borderId="0" xfId="1" applyFont="1" applyBorder="1"/>
    <xf numFmtId="43" fontId="9" fillId="3" borderId="0" xfId="1" applyFont="1" applyFill="1" applyBorder="1"/>
    <xf numFmtId="0" fontId="8" fillId="0" borderId="1" xfId="0" applyFont="1" applyBorder="1" applyAlignment="1">
      <alignment wrapText="1"/>
    </xf>
    <xf numFmtId="43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43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43" fontId="9" fillId="0" borderId="0" xfId="0" applyNumberFormat="1" applyFont="1"/>
    <xf numFmtId="0" fontId="11" fillId="0" borderId="1" xfId="0" applyFont="1" applyBorder="1"/>
    <xf numFmtId="43" fontId="12" fillId="0" borderId="0" xfId="0" applyNumberFormat="1" applyFont="1"/>
    <xf numFmtId="43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43" fontId="12" fillId="0" borderId="3" xfId="0" applyNumberFormat="1" applyFont="1" applyBorder="1"/>
    <xf numFmtId="0" fontId="12" fillId="0" borderId="1" xfId="0" applyFont="1" applyBorder="1"/>
    <xf numFmtId="0" fontId="1" fillId="3" borderId="0" xfId="0" applyFont="1" applyFill="1"/>
    <xf numFmtId="4" fontId="1" fillId="3" borderId="0" xfId="0" applyNumberFormat="1" applyFont="1" applyFill="1"/>
    <xf numFmtId="0" fontId="0" fillId="3" borderId="0" xfId="0" applyFill="1"/>
    <xf numFmtId="4" fontId="0" fillId="3" borderId="0" xfId="0" applyNumberFormat="1" applyFill="1"/>
    <xf numFmtId="4" fontId="1" fillId="2" borderId="0" xfId="0" applyNumberFormat="1" applyFont="1" applyFill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415123</xdr:colOff>
      <xdr:row>6</xdr:row>
      <xdr:rowOff>38100</xdr:rowOff>
    </xdr:from>
    <xdr:to>
      <xdr:col>27</xdr:col>
      <xdr:colOff>450206</xdr:colOff>
      <xdr:row>31</xdr:row>
      <xdr:rowOff>142875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47740FA-26FD-4664-8D61-80E82C5FEF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43923" y="1181100"/>
          <a:ext cx="14665483" cy="48672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266700</xdr:colOff>
      <xdr:row>1</xdr:row>
      <xdr:rowOff>0</xdr:rowOff>
    </xdr:from>
    <xdr:to>
      <xdr:col>24</xdr:col>
      <xdr:colOff>211244</xdr:colOff>
      <xdr:row>37</xdr:row>
      <xdr:rowOff>143852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B65A77D-3259-4844-B6F5-8857B9779A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05100" y="190500"/>
          <a:ext cx="12136544" cy="700185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16</xdr:col>
      <xdr:colOff>572856</xdr:colOff>
      <xdr:row>40</xdr:row>
      <xdr:rowOff>86641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18BA7A0-A295-4118-AA7A-E561AFC302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9716856" cy="656364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24</xdr:col>
      <xdr:colOff>192569</xdr:colOff>
      <xdr:row>48</xdr:row>
      <xdr:rowOff>106039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B1E308C-B6AD-4B63-A764-F252B3F7F9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4822969" cy="905953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24</xdr:col>
      <xdr:colOff>154378</xdr:colOff>
      <xdr:row>50</xdr:row>
      <xdr:rowOff>96520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021408E-E0B8-4FCD-8C25-AE5AB93E31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4175178" cy="909764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25</xdr:col>
      <xdr:colOff>545128</xdr:colOff>
      <xdr:row>48</xdr:row>
      <xdr:rowOff>182090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BF8A2DC-6C81-4E3D-A61B-0C11B82E67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5785128" cy="799259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27</xdr:col>
      <xdr:colOff>592419</xdr:colOff>
      <xdr:row>46</xdr:row>
      <xdr:rowOff>172697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3D38C61-25F5-40E7-855B-6C4DF780BD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3394019" cy="893569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21</xdr:col>
      <xdr:colOff>363702</xdr:colOff>
      <xdr:row>48</xdr:row>
      <xdr:rowOff>48881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7614703-CB56-401F-8547-A5FC598E29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2555702" cy="9002381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21</xdr:col>
      <xdr:colOff>258913</xdr:colOff>
      <xdr:row>34</xdr:row>
      <xdr:rowOff>877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66775AE-D480-402A-BA89-D7FC8DD15D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2450913" cy="6287377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20</xdr:col>
      <xdr:colOff>411249</xdr:colOff>
      <xdr:row>41</xdr:row>
      <xdr:rowOff>1064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00EA133-AD8B-4C06-8845-B211F0B4D1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1993649" cy="762106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42"/>
  <sheetViews>
    <sheetView tabSelected="1" topLeftCell="A7" zoomScaleNormal="100" workbookViewId="0">
      <selection activeCell="W29" sqref="W29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7" t="s">
        <v>35</v>
      </c>
      <c r="B2" s="47"/>
      <c r="C2" s="47"/>
      <c r="D2" s="47"/>
      <c r="E2" s="47"/>
      <c r="F2" s="47"/>
      <c r="G2" s="47"/>
      <c r="H2" s="47"/>
      <c r="I2" s="47"/>
      <c r="J2" s="47"/>
      <c r="K2" s="47"/>
      <c r="L2" s="47"/>
      <c r="M2" s="47"/>
      <c r="N2" s="47"/>
      <c r="O2" s="47"/>
      <c r="P2" s="47"/>
      <c r="Q2" s="47"/>
      <c r="R2" s="47"/>
    </row>
    <row r="3" spans="1:20" s="44" customFormat="1" x14ac:dyDescent="0.25">
      <c r="A3" s="42">
        <f t="shared" ref="A3:A8" si="0">N3</f>
        <v>0</v>
      </c>
      <c r="B3" s="42">
        <f t="shared" ref="B3:B8" si="1">Q3</f>
        <v>389.16666666666669</v>
      </c>
      <c r="C3" s="42">
        <f>B3*1.2</f>
        <v>467</v>
      </c>
      <c r="D3" s="42">
        <f t="shared" ref="D3:D8" si="2">C3*1.2</f>
        <v>560.4</v>
      </c>
      <c r="E3" s="43">
        <f t="shared" ref="E3:E8" si="3">R3</f>
        <v>4875680</v>
      </c>
      <c r="F3" s="42">
        <f t="shared" ref="F3:F8" si="4">ROUND((E3/B3),0)</f>
        <v>12529</v>
      </c>
      <c r="G3" s="42">
        <f t="shared" ref="G3:G8" si="5">ROUND((E3/C3),0)</f>
        <v>10440</v>
      </c>
      <c r="H3" s="42">
        <f t="shared" ref="H3:H8" si="6">ROUND((E3/D3),0)</f>
        <v>8700</v>
      </c>
      <c r="I3" s="42" t="e">
        <f>#REF!</f>
        <v>#REF!</v>
      </c>
      <c r="J3" s="42">
        <f t="shared" ref="J3:J8" si="7">S3</f>
        <v>0</v>
      </c>
      <c r="O3" s="44">
        <v>0</v>
      </c>
      <c r="P3" s="44">
        <v>467</v>
      </c>
      <c r="Q3" s="44">
        <f t="shared" ref="P3:Q8" si="8">P3/1.2</f>
        <v>389.16666666666669</v>
      </c>
      <c r="R3" s="45">
        <v>4875680</v>
      </c>
    </row>
    <row r="4" spans="1:20" x14ac:dyDescent="0.25">
      <c r="A4" s="4">
        <f t="shared" si="0"/>
        <v>0</v>
      </c>
      <c r="B4" s="4">
        <f t="shared" si="1"/>
        <v>0</v>
      </c>
      <c r="C4" s="4">
        <f t="shared" ref="C4:C8" si="9">B4*1.2</f>
        <v>0</v>
      </c>
      <c r="D4" s="4">
        <f t="shared" si="2"/>
        <v>0</v>
      </c>
      <c r="E4" s="5">
        <f t="shared" si="3"/>
        <v>0</v>
      </c>
      <c r="F4" s="10" t="e">
        <f t="shared" si="4"/>
        <v>#DIV/0!</v>
      </c>
      <c r="G4" s="10" t="e">
        <f t="shared" si="5"/>
        <v>#DIV/0!</v>
      </c>
      <c r="H4" s="10" t="e">
        <f t="shared" si="6"/>
        <v>#DIV/0!</v>
      </c>
      <c r="I4" s="4" t="e">
        <f>#REF!</f>
        <v>#REF!</v>
      </c>
      <c r="J4" s="4">
        <f t="shared" si="7"/>
        <v>0</v>
      </c>
      <c r="O4">
        <v>0</v>
      </c>
      <c r="P4">
        <f t="shared" si="8"/>
        <v>0</v>
      </c>
      <c r="Q4">
        <f t="shared" si="8"/>
        <v>0</v>
      </c>
      <c r="R4" s="2">
        <v>0</v>
      </c>
      <c r="S4" s="8"/>
      <c r="T4" s="8"/>
    </row>
    <row r="5" spans="1:20" x14ac:dyDescent="0.25">
      <c r="A5" s="4">
        <f t="shared" si="0"/>
        <v>0</v>
      </c>
      <c r="B5" s="4">
        <f t="shared" si="1"/>
        <v>0</v>
      </c>
      <c r="C5" s="4">
        <f t="shared" si="9"/>
        <v>0</v>
      </c>
      <c r="D5" s="4">
        <f t="shared" si="2"/>
        <v>0</v>
      </c>
      <c r="E5" s="5">
        <f t="shared" si="3"/>
        <v>0</v>
      </c>
      <c r="F5" s="10" t="e">
        <f t="shared" si="4"/>
        <v>#DIV/0!</v>
      </c>
      <c r="G5" s="10" t="e">
        <f t="shared" si="5"/>
        <v>#DIV/0!</v>
      </c>
      <c r="H5" s="10" t="e">
        <f t="shared" si="6"/>
        <v>#DIV/0!</v>
      </c>
      <c r="I5" s="4" t="e">
        <f>#REF!</f>
        <v>#REF!</v>
      </c>
      <c r="J5" s="4">
        <f t="shared" si="7"/>
        <v>0</v>
      </c>
      <c r="O5">
        <v>0</v>
      </c>
      <c r="P5">
        <f t="shared" si="8"/>
        <v>0</v>
      </c>
      <c r="Q5">
        <f t="shared" si="8"/>
        <v>0</v>
      </c>
      <c r="R5" s="2">
        <v>0</v>
      </c>
      <c r="S5" s="8"/>
      <c r="T5" s="8"/>
    </row>
    <row r="6" spans="1:20" x14ac:dyDescent="0.25">
      <c r="A6" s="4">
        <f t="shared" si="0"/>
        <v>0</v>
      </c>
      <c r="B6" s="4">
        <f t="shared" si="1"/>
        <v>0</v>
      </c>
      <c r="C6" s="4">
        <f t="shared" si="9"/>
        <v>0</v>
      </c>
      <c r="D6" s="4">
        <f t="shared" si="2"/>
        <v>0</v>
      </c>
      <c r="E6" s="5">
        <f t="shared" si="3"/>
        <v>0</v>
      </c>
      <c r="F6" s="42" t="e">
        <f t="shared" si="4"/>
        <v>#DIV/0!</v>
      </c>
      <c r="G6" s="42" t="e">
        <f t="shared" si="5"/>
        <v>#DIV/0!</v>
      </c>
      <c r="H6" s="10" t="e">
        <f t="shared" si="6"/>
        <v>#DIV/0!</v>
      </c>
      <c r="I6" s="4" t="e">
        <f>#REF!</f>
        <v>#REF!</v>
      </c>
      <c r="J6" s="4">
        <f t="shared" si="7"/>
        <v>0</v>
      </c>
      <c r="O6">
        <v>0</v>
      </c>
      <c r="P6">
        <f t="shared" si="8"/>
        <v>0</v>
      </c>
      <c r="Q6">
        <f t="shared" si="8"/>
        <v>0</v>
      </c>
      <c r="R6" s="2">
        <v>0</v>
      </c>
      <c r="S6" s="8"/>
      <c r="T6" s="8"/>
    </row>
    <row r="7" spans="1:20" x14ac:dyDescent="0.25">
      <c r="A7" s="4">
        <f t="shared" ref="A7" si="10">N7</f>
        <v>0</v>
      </c>
      <c r="B7" s="4">
        <f t="shared" ref="B7" si="11">Q7</f>
        <v>0</v>
      </c>
      <c r="C7" s="4">
        <f t="shared" ref="C7" si="12">B7*1.2</f>
        <v>0</v>
      </c>
      <c r="D7" s="4">
        <f t="shared" ref="D7" si="13">C7*1.2</f>
        <v>0</v>
      </c>
      <c r="E7" s="5">
        <f t="shared" ref="E7" si="14">R7</f>
        <v>0</v>
      </c>
      <c r="F7" s="10" t="e">
        <f t="shared" ref="F7" si="15">ROUND((E7/B7),0)</f>
        <v>#DIV/0!</v>
      </c>
      <c r="G7" s="10" t="e">
        <f t="shared" ref="G7" si="16">ROUND((E7/C7),0)</f>
        <v>#DIV/0!</v>
      </c>
      <c r="H7" s="10" t="e">
        <f t="shared" ref="H7" si="17">ROUND((E7/D7),0)</f>
        <v>#DIV/0!</v>
      </c>
      <c r="I7" s="4" t="e">
        <f>#REF!</f>
        <v>#REF!</v>
      </c>
      <c r="J7" s="4">
        <f t="shared" ref="J7" si="18">S7</f>
        <v>0</v>
      </c>
      <c r="O7">
        <v>0</v>
      </c>
      <c r="P7">
        <f t="shared" ref="P7" si="19">O7/1.2</f>
        <v>0</v>
      </c>
      <c r="Q7">
        <f t="shared" ref="Q7" si="20">P7/1.2</f>
        <v>0</v>
      </c>
      <c r="R7" s="2">
        <v>0</v>
      </c>
      <c r="S7" s="8"/>
      <c r="T7" s="8"/>
    </row>
    <row r="8" spans="1:20" x14ac:dyDescent="0.25">
      <c r="A8" s="4">
        <f t="shared" si="0"/>
        <v>0</v>
      </c>
      <c r="B8" s="4">
        <f t="shared" si="1"/>
        <v>0</v>
      </c>
      <c r="C8" s="4">
        <f t="shared" si="9"/>
        <v>0</v>
      </c>
      <c r="D8" s="4">
        <f t="shared" si="2"/>
        <v>0</v>
      </c>
      <c r="E8" s="5">
        <f t="shared" si="3"/>
        <v>0</v>
      </c>
      <c r="F8" s="10" t="e">
        <f t="shared" si="4"/>
        <v>#DIV/0!</v>
      </c>
      <c r="G8" s="10" t="e">
        <f t="shared" si="5"/>
        <v>#DIV/0!</v>
      </c>
      <c r="H8" s="10" t="e">
        <f t="shared" si="6"/>
        <v>#DIV/0!</v>
      </c>
      <c r="I8" s="4" t="e">
        <f>#REF!</f>
        <v>#REF!</v>
      </c>
      <c r="J8" s="4">
        <f t="shared" si="7"/>
        <v>0</v>
      </c>
      <c r="O8">
        <v>0</v>
      </c>
      <c r="P8">
        <f t="shared" si="8"/>
        <v>0</v>
      </c>
      <c r="Q8">
        <f t="shared" si="8"/>
        <v>0</v>
      </c>
      <c r="R8" s="2">
        <v>0</v>
      </c>
      <c r="S8" s="8"/>
      <c r="T8" s="8"/>
    </row>
    <row r="9" spans="1:20" ht="36.75" customHeight="1" x14ac:dyDescent="0.25">
      <c r="A9" s="47" t="s">
        <v>36</v>
      </c>
      <c r="B9" s="47"/>
      <c r="C9" s="47"/>
      <c r="D9" s="47"/>
      <c r="E9" s="47"/>
      <c r="F9" s="47"/>
      <c r="G9" s="47"/>
      <c r="H9" s="47"/>
      <c r="I9" s="47"/>
      <c r="J9" s="47"/>
      <c r="K9" s="47"/>
      <c r="L9" s="47"/>
      <c r="M9" s="47"/>
      <c r="N9" s="47"/>
      <c r="O9" s="47"/>
      <c r="P9" s="47"/>
      <c r="Q9" s="47"/>
      <c r="R9" s="47"/>
      <c r="T9" s="8"/>
    </row>
    <row r="10" spans="1:20" x14ac:dyDescent="0.25">
      <c r="A10" s="4">
        <f t="shared" ref="A10:A19" si="21">N10</f>
        <v>0</v>
      </c>
      <c r="B10" s="4">
        <f t="shared" ref="B10:B19" si="22">Q10</f>
        <v>280</v>
      </c>
      <c r="C10" s="4">
        <f>B10*1.2</f>
        <v>336</v>
      </c>
      <c r="D10" s="4">
        <f t="shared" ref="D10:D19" si="23">C10*1.2</f>
        <v>403.2</v>
      </c>
      <c r="E10" s="5">
        <f t="shared" ref="E10:E19" si="24">R10</f>
        <v>5999000</v>
      </c>
      <c r="F10" s="10">
        <f t="shared" ref="F10:F19" si="25">ROUND((E10/B10),0)</f>
        <v>21425</v>
      </c>
      <c r="G10" s="10">
        <f t="shared" ref="G10:G19" si="26">ROUND((E10/C10),0)</f>
        <v>17854</v>
      </c>
      <c r="H10" s="10">
        <f t="shared" ref="H10:H19" si="27">ROUND((E10/D10),0)</f>
        <v>14878</v>
      </c>
      <c r="I10" s="4" t="e">
        <f>#REF!</f>
        <v>#REF!</v>
      </c>
      <c r="J10" s="4">
        <f t="shared" ref="J10:J19" si="28">S10</f>
        <v>0</v>
      </c>
      <c r="O10">
        <v>0</v>
      </c>
      <c r="P10">
        <f t="shared" ref="P10:Q19" si="29">O10/1.2</f>
        <v>0</v>
      </c>
      <c r="Q10">
        <v>280</v>
      </c>
      <c r="R10" s="2">
        <v>5999000</v>
      </c>
      <c r="S10" s="8"/>
      <c r="T10" s="8"/>
    </row>
    <row r="11" spans="1:20" x14ac:dyDescent="0.25">
      <c r="A11" s="4">
        <f t="shared" si="21"/>
        <v>0</v>
      </c>
      <c r="B11" s="4">
        <f t="shared" si="22"/>
        <v>380</v>
      </c>
      <c r="C11" s="4">
        <f t="shared" ref="C11:C19" si="30">B11*1.2</f>
        <v>456</v>
      </c>
      <c r="D11" s="4">
        <f t="shared" si="23"/>
        <v>547.19999999999993</v>
      </c>
      <c r="E11" s="5">
        <f t="shared" si="24"/>
        <v>8500000</v>
      </c>
      <c r="F11" s="10">
        <f t="shared" si="25"/>
        <v>22368</v>
      </c>
      <c r="G11" s="10">
        <f t="shared" si="26"/>
        <v>18640</v>
      </c>
      <c r="H11" s="10">
        <f t="shared" si="27"/>
        <v>15534</v>
      </c>
      <c r="I11" s="4" t="e">
        <f>#REF!</f>
        <v>#REF!</v>
      </c>
      <c r="J11" s="4">
        <f t="shared" si="28"/>
        <v>0</v>
      </c>
      <c r="O11">
        <v>0</v>
      </c>
      <c r="P11">
        <f t="shared" si="29"/>
        <v>0</v>
      </c>
      <c r="Q11">
        <v>380</v>
      </c>
      <c r="R11" s="2">
        <v>8500000</v>
      </c>
      <c r="S11" s="8"/>
      <c r="T11" s="8"/>
    </row>
    <row r="12" spans="1:20" x14ac:dyDescent="0.25">
      <c r="A12" s="4">
        <f t="shared" si="21"/>
        <v>0</v>
      </c>
      <c r="B12" s="4">
        <f t="shared" si="22"/>
        <v>385</v>
      </c>
      <c r="C12" s="4">
        <f t="shared" si="30"/>
        <v>462</v>
      </c>
      <c r="D12" s="4">
        <f t="shared" si="23"/>
        <v>554.4</v>
      </c>
      <c r="E12" s="5">
        <f t="shared" si="24"/>
        <v>8600000</v>
      </c>
      <c r="F12" s="10">
        <f t="shared" si="25"/>
        <v>22338</v>
      </c>
      <c r="G12" s="10">
        <f t="shared" si="26"/>
        <v>18615</v>
      </c>
      <c r="H12" s="10">
        <f t="shared" si="27"/>
        <v>15512</v>
      </c>
      <c r="I12" s="4" t="e">
        <f>#REF!</f>
        <v>#REF!</v>
      </c>
      <c r="J12" s="4">
        <f t="shared" si="28"/>
        <v>0</v>
      </c>
      <c r="O12">
        <v>0</v>
      </c>
      <c r="P12">
        <f t="shared" si="29"/>
        <v>0</v>
      </c>
      <c r="Q12">
        <v>385</v>
      </c>
      <c r="R12" s="2">
        <v>8600000</v>
      </c>
      <c r="S12" s="8"/>
      <c r="T12" s="8"/>
    </row>
    <row r="13" spans="1:20" x14ac:dyDescent="0.25">
      <c r="A13" s="4">
        <f t="shared" si="21"/>
        <v>0</v>
      </c>
      <c r="B13" s="4">
        <f t="shared" si="22"/>
        <v>454.16666666666669</v>
      </c>
      <c r="C13" s="4">
        <f t="shared" si="30"/>
        <v>545</v>
      </c>
      <c r="D13" s="10">
        <f t="shared" si="23"/>
        <v>654</v>
      </c>
      <c r="E13" s="46">
        <f t="shared" si="24"/>
        <v>9100000</v>
      </c>
      <c r="F13" s="10">
        <f t="shared" si="25"/>
        <v>20037</v>
      </c>
      <c r="G13" s="10">
        <f t="shared" si="26"/>
        <v>16697</v>
      </c>
      <c r="H13" s="10">
        <f t="shared" si="27"/>
        <v>13914</v>
      </c>
      <c r="I13" s="10" t="e">
        <f>#REF!</f>
        <v>#REF!</v>
      </c>
      <c r="J13" s="4">
        <f t="shared" si="28"/>
        <v>0</v>
      </c>
      <c r="O13">
        <v>0</v>
      </c>
      <c r="P13">
        <v>545</v>
      </c>
      <c r="Q13">
        <f t="shared" si="29"/>
        <v>454.16666666666669</v>
      </c>
      <c r="R13" s="2">
        <v>9100000</v>
      </c>
      <c r="S13" s="8"/>
      <c r="T13" s="8"/>
    </row>
    <row r="14" spans="1:20" x14ac:dyDescent="0.25">
      <c r="A14" s="4">
        <f t="shared" si="21"/>
        <v>0</v>
      </c>
      <c r="B14" s="4">
        <f t="shared" si="22"/>
        <v>437</v>
      </c>
      <c r="C14" s="4">
        <f t="shared" si="30"/>
        <v>524.4</v>
      </c>
      <c r="D14" s="10">
        <f t="shared" si="23"/>
        <v>629.28</v>
      </c>
      <c r="E14" s="46">
        <f t="shared" si="24"/>
        <v>8400000</v>
      </c>
      <c r="F14" s="10">
        <f t="shared" si="25"/>
        <v>19222</v>
      </c>
      <c r="G14" s="10">
        <f t="shared" si="26"/>
        <v>16018</v>
      </c>
      <c r="H14" s="10">
        <f t="shared" si="27"/>
        <v>13349</v>
      </c>
      <c r="I14" s="10" t="e">
        <f>#REF!</f>
        <v>#REF!</v>
      </c>
      <c r="J14" s="4">
        <f t="shared" si="28"/>
        <v>0</v>
      </c>
      <c r="O14">
        <v>0</v>
      </c>
      <c r="P14">
        <f t="shared" si="29"/>
        <v>0</v>
      </c>
      <c r="Q14">
        <v>437</v>
      </c>
      <c r="R14" s="2">
        <v>8400000</v>
      </c>
      <c r="S14" s="8"/>
      <c r="T14" s="8"/>
    </row>
    <row r="15" spans="1:20" x14ac:dyDescent="0.25">
      <c r="A15" s="4">
        <f t="shared" si="21"/>
        <v>0</v>
      </c>
      <c r="B15" s="4">
        <f t="shared" si="22"/>
        <v>270</v>
      </c>
      <c r="C15" s="4">
        <f t="shared" si="30"/>
        <v>324</v>
      </c>
      <c r="D15" s="4">
        <f t="shared" si="23"/>
        <v>388.8</v>
      </c>
      <c r="E15" s="5">
        <f t="shared" si="24"/>
        <v>5900000</v>
      </c>
      <c r="F15" s="10">
        <f t="shared" si="25"/>
        <v>21852</v>
      </c>
      <c r="G15" s="10">
        <f t="shared" si="26"/>
        <v>18210</v>
      </c>
      <c r="H15" s="10">
        <f t="shared" si="27"/>
        <v>15175</v>
      </c>
      <c r="I15" s="4" t="e">
        <f>#REF!</f>
        <v>#REF!</v>
      </c>
      <c r="J15" s="4">
        <f t="shared" si="28"/>
        <v>0</v>
      </c>
      <c r="O15">
        <v>0</v>
      </c>
      <c r="P15">
        <f t="shared" si="29"/>
        <v>0</v>
      </c>
      <c r="Q15">
        <v>270</v>
      </c>
      <c r="R15" s="2">
        <v>5900000</v>
      </c>
      <c r="S15" s="8"/>
      <c r="T15" s="8"/>
    </row>
    <row r="16" spans="1:20" s="44" customFormat="1" x14ac:dyDescent="0.25">
      <c r="A16" s="42">
        <f t="shared" si="21"/>
        <v>0</v>
      </c>
      <c r="B16" s="42">
        <f t="shared" si="22"/>
        <v>490</v>
      </c>
      <c r="C16" s="42">
        <f t="shared" si="30"/>
        <v>588</v>
      </c>
      <c r="D16" s="42">
        <f t="shared" si="23"/>
        <v>705.6</v>
      </c>
      <c r="E16" s="43">
        <f t="shared" si="24"/>
        <v>8910000</v>
      </c>
      <c r="F16" s="42">
        <f t="shared" si="25"/>
        <v>18184</v>
      </c>
      <c r="G16" s="42">
        <f t="shared" si="26"/>
        <v>15153</v>
      </c>
      <c r="H16" s="42">
        <f t="shared" si="27"/>
        <v>12628</v>
      </c>
      <c r="I16" s="42" t="e">
        <f>#REF!</f>
        <v>#REF!</v>
      </c>
      <c r="J16" s="42">
        <f t="shared" si="28"/>
        <v>0</v>
      </c>
      <c r="O16" s="44">
        <v>0</v>
      </c>
      <c r="P16" s="44">
        <f t="shared" si="29"/>
        <v>0</v>
      </c>
      <c r="Q16" s="44">
        <v>490</v>
      </c>
      <c r="R16" s="45">
        <v>8910000</v>
      </c>
    </row>
    <row r="17" spans="1:24" s="44" customFormat="1" x14ac:dyDescent="0.25">
      <c r="A17" s="42">
        <f t="shared" si="21"/>
        <v>0</v>
      </c>
      <c r="B17" s="42">
        <f t="shared" si="22"/>
        <v>474</v>
      </c>
      <c r="C17" s="42">
        <f t="shared" si="30"/>
        <v>568.79999999999995</v>
      </c>
      <c r="D17" s="42">
        <f t="shared" si="23"/>
        <v>682.56</v>
      </c>
      <c r="E17" s="43">
        <f t="shared" si="24"/>
        <v>6375000</v>
      </c>
      <c r="F17" s="42">
        <f t="shared" si="25"/>
        <v>13449</v>
      </c>
      <c r="G17" s="42">
        <f t="shared" si="26"/>
        <v>11208</v>
      </c>
      <c r="H17" s="42">
        <f t="shared" si="27"/>
        <v>9340</v>
      </c>
      <c r="I17" s="42" t="e">
        <f>#REF!</f>
        <v>#REF!</v>
      </c>
      <c r="J17" s="42">
        <f t="shared" si="28"/>
        <v>0</v>
      </c>
      <c r="O17" s="44">
        <v>0</v>
      </c>
      <c r="P17" s="44">
        <f t="shared" si="29"/>
        <v>0</v>
      </c>
      <c r="Q17" s="44">
        <v>474</v>
      </c>
      <c r="R17" s="45">
        <v>6375000</v>
      </c>
    </row>
    <row r="18" spans="1:24" x14ac:dyDescent="0.25">
      <c r="A18" s="4">
        <f t="shared" si="21"/>
        <v>0</v>
      </c>
      <c r="B18" s="4">
        <f t="shared" si="22"/>
        <v>312</v>
      </c>
      <c r="C18" s="4">
        <f t="shared" si="30"/>
        <v>374.4</v>
      </c>
      <c r="D18" s="4">
        <f t="shared" si="23"/>
        <v>449.28</v>
      </c>
      <c r="E18" s="46">
        <f t="shared" si="24"/>
        <v>6300000</v>
      </c>
      <c r="F18" s="10">
        <f t="shared" si="25"/>
        <v>20192</v>
      </c>
      <c r="G18" s="10">
        <f t="shared" si="26"/>
        <v>16827</v>
      </c>
      <c r="H18" s="10">
        <f t="shared" si="27"/>
        <v>14022</v>
      </c>
      <c r="I18" s="10" t="e">
        <f>#REF!</f>
        <v>#REF!</v>
      </c>
      <c r="J18" s="10">
        <f t="shared" si="28"/>
        <v>0</v>
      </c>
      <c r="O18">
        <v>0</v>
      </c>
      <c r="P18">
        <f t="shared" si="29"/>
        <v>0</v>
      </c>
      <c r="Q18">
        <v>312</v>
      </c>
      <c r="R18" s="2">
        <v>6300000</v>
      </c>
      <c r="S18" s="8"/>
      <c r="T18" s="8"/>
    </row>
    <row r="19" spans="1:24" x14ac:dyDescent="0.25">
      <c r="A19" s="4">
        <f t="shared" si="21"/>
        <v>0</v>
      </c>
      <c r="B19" s="4">
        <f t="shared" si="22"/>
        <v>269</v>
      </c>
      <c r="C19" s="4">
        <f t="shared" si="30"/>
        <v>322.8</v>
      </c>
      <c r="D19" s="4">
        <f t="shared" si="23"/>
        <v>387.36</v>
      </c>
      <c r="E19" s="46">
        <f t="shared" si="24"/>
        <v>5099000</v>
      </c>
      <c r="F19" s="10">
        <f t="shared" si="25"/>
        <v>18955</v>
      </c>
      <c r="G19" s="10">
        <f t="shared" si="26"/>
        <v>15796</v>
      </c>
      <c r="H19" s="10">
        <f t="shared" si="27"/>
        <v>13163</v>
      </c>
      <c r="I19" s="10" t="e">
        <f>#REF!</f>
        <v>#REF!</v>
      </c>
      <c r="J19" s="10">
        <f t="shared" si="28"/>
        <v>0</v>
      </c>
      <c r="O19">
        <v>0</v>
      </c>
      <c r="P19">
        <f t="shared" si="29"/>
        <v>0</v>
      </c>
      <c r="Q19">
        <v>269</v>
      </c>
      <c r="R19" s="2">
        <v>5099000</v>
      </c>
      <c r="S19" s="8"/>
      <c r="T19" s="8"/>
    </row>
    <row r="20" spans="1:24" ht="15.75" x14ac:dyDescent="0.25">
      <c r="E20" s="8"/>
      <c r="F20" s="8"/>
      <c r="G20" s="8"/>
      <c r="H20" s="8"/>
      <c r="I20" s="8"/>
      <c r="J20" s="8"/>
      <c r="U20" s="18" t="s">
        <v>13</v>
      </c>
      <c r="V20" s="19"/>
      <c r="W20" s="20">
        <v>13500</v>
      </c>
      <c r="X20" s="21" t="s">
        <v>38</v>
      </c>
    </row>
    <row r="21" spans="1:24" ht="38.25" customHeight="1" x14ac:dyDescent="0.25">
      <c r="S21" s="11"/>
      <c r="T21" s="11"/>
      <c r="U21" s="22" t="s">
        <v>14</v>
      </c>
      <c r="V21" s="19"/>
      <c r="W21" s="20">
        <v>2500</v>
      </c>
      <c r="X21" s="23"/>
    </row>
    <row r="22" spans="1:24" ht="15.75" x14ac:dyDescent="0.25">
      <c r="S22" s="11"/>
      <c r="T22" s="11"/>
      <c r="U22" s="18" t="s">
        <v>15</v>
      </c>
      <c r="V22" s="19"/>
      <c r="W22" s="20">
        <f>W20-W21</f>
        <v>11000</v>
      </c>
      <c r="X22" s="23"/>
    </row>
    <row r="23" spans="1:24" ht="15.75" x14ac:dyDescent="0.25">
      <c r="G23" s="6"/>
      <c r="H23" s="6"/>
      <c r="S23" s="11"/>
      <c r="T23" s="11"/>
      <c r="U23" s="18" t="s">
        <v>16</v>
      </c>
      <c r="V23" s="19"/>
      <c r="W23" s="20">
        <f>W21</f>
        <v>2500</v>
      </c>
      <c r="X23" s="23"/>
    </row>
    <row r="24" spans="1:24" ht="15.75" x14ac:dyDescent="0.25">
      <c r="S24" s="11"/>
      <c r="T24" s="11"/>
      <c r="U24" s="18" t="s">
        <v>17</v>
      </c>
      <c r="V24" s="24"/>
      <c r="W24" s="25">
        <f>X24-X25</f>
        <v>0</v>
      </c>
      <c r="X24" s="26">
        <v>2023</v>
      </c>
    </row>
    <row r="25" spans="1:24" ht="15.75" x14ac:dyDescent="0.25">
      <c r="S25" s="11"/>
      <c r="T25" s="11"/>
      <c r="U25" s="18" t="s">
        <v>18</v>
      </c>
      <c r="V25" s="24"/>
      <c r="W25" s="25">
        <f>W26-W24</f>
        <v>60</v>
      </c>
      <c r="X25" s="25">
        <v>2023</v>
      </c>
    </row>
    <row r="26" spans="1:24" ht="15.75" x14ac:dyDescent="0.25">
      <c r="S26" s="11"/>
      <c r="T26" s="11"/>
      <c r="U26" s="18" t="s">
        <v>19</v>
      </c>
      <c r="V26" s="24"/>
      <c r="W26" s="25">
        <v>60</v>
      </c>
      <c r="X26" s="25"/>
    </row>
    <row r="27" spans="1:24" ht="39" customHeight="1" x14ac:dyDescent="0.25">
      <c r="P27" s="48" t="s">
        <v>39</v>
      </c>
      <c r="Q27" s="48"/>
      <c r="R27" s="48"/>
      <c r="S27" s="48"/>
      <c r="T27" s="49"/>
      <c r="U27" s="22" t="s">
        <v>20</v>
      </c>
      <c r="V27" s="24"/>
      <c r="W27" s="25">
        <f>90*W24/W26</f>
        <v>0</v>
      </c>
      <c r="X27" s="25"/>
    </row>
    <row r="28" spans="1:24" ht="15.75" x14ac:dyDescent="0.25">
      <c r="U28" s="18"/>
      <c r="V28" s="27"/>
      <c r="W28" s="28">
        <f>W27%</f>
        <v>0</v>
      </c>
      <c r="X28" s="28"/>
    </row>
    <row r="29" spans="1:24" ht="15.75" x14ac:dyDescent="0.25">
      <c r="P29" s="15" t="s">
        <v>30</v>
      </c>
      <c r="Q29" s="15" t="s">
        <v>31</v>
      </c>
      <c r="R29" s="15" t="s">
        <v>32</v>
      </c>
      <c r="S29" s="15" t="s">
        <v>33</v>
      </c>
      <c r="T29" s="13"/>
      <c r="U29" s="18" t="s">
        <v>21</v>
      </c>
      <c r="V29" s="19"/>
      <c r="W29" s="20">
        <f>W23*W28</f>
        <v>0</v>
      </c>
      <c r="X29" s="23"/>
    </row>
    <row r="30" spans="1:24" ht="15.75" x14ac:dyDescent="0.25">
      <c r="Q30">
        <f>N18</f>
        <v>0</v>
      </c>
      <c r="R30" s="16">
        <f>N16</f>
        <v>0</v>
      </c>
      <c r="S30" s="16">
        <f>R30*Q30</f>
        <v>0</v>
      </c>
      <c r="U30" s="18" t="s">
        <v>22</v>
      </c>
      <c r="V30" s="19"/>
      <c r="W30" s="20">
        <f>W23-W29</f>
        <v>2500</v>
      </c>
      <c r="X30" s="23"/>
    </row>
    <row r="31" spans="1:24" ht="15.75" x14ac:dyDescent="0.25">
      <c r="R31" s="6" t="s">
        <v>33</v>
      </c>
      <c r="S31" s="17">
        <f>SUM(S30:S30)</f>
        <v>0</v>
      </c>
      <c r="U31" s="18" t="s">
        <v>15</v>
      </c>
      <c r="V31" s="19"/>
      <c r="W31" s="20">
        <f>W22</f>
        <v>11000</v>
      </c>
      <c r="X31" s="23"/>
    </row>
    <row r="32" spans="1:24" ht="15.75" x14ac:dyDescent="0.25">
      <c r="R32" s="6" t="s">
        <v>24</v>
      </c>
      <c r="S32" s="17">
        <f>S31*90%</f>
        <v>0</v>
      </c>
      <c r="U32" s="24"/>
      <c r="V32" s="19"/>
      <c r="W32" s="20"/>
      <c r="X32" s="23"/>
    </row>
    <row r="33" spans="15:24" ht="15.75" x14ac:dyDescent="0.25">
      <c r="R33" s="6" t="s">
        <v>34</v>
      </c>
      <c r="S33" s="17">
        <f>S31*80%</f>
        <v>0</v>
      </c>
      <c r="U33" s="29" t="s">
        <v>23</v>
      </c>
      <c r="V33" s="30"/>
      <c r="W33" s="21">
        <f>W31+W30</f>
        <v>13500</v>
      </c>
      <c r="X33" s="23"/>
    </row>
    <row r="34" spans="15:24" ht="15.75" x14ac:dyDescent="0.25">
      <c r="S34" s="11"/>
      <c r="T34" s="11"/>
      <c r="U34" s="24"/>
      <c r="V34" s="24"/>
      <c r="W34" s="25"/>
      <c r="X34" s="25"/>
    </row>
    <row r="35" spans="15:24" ht="15.75" x14ac:dyDescent="0.25">
      <c r="S35" s="11"/>
      <c r="T35" s="11"/>
      <c r="U35" s="29" t="s">
        <v>37</v>
      </c>
      <c r="V35" s="31"/>
      <c r="W35" s="26">
        <v>467</v>
      </c>
      <c r="X35" s="25"/>
    </row>
    <row r="36" spans="15:24" ht="15.75" x14ac:dyDescent="0.25">
      <c r="P36" s="14" t="s">
        <v>29</v>
      </c>
      <c r="S36" s="11"/>
      <c r="T36" s="12"/>
      <c r="U36" s="18" t="s">
        <v>40</v>
      </c>
      <c r="V36" s="32"/>
      <c r="W36" s="33">
        <f>W33*W35+X37</f>
        <v>6304500</v>
      </c>
      <c r="X36" s="34"/>
    </row>
    <row r="37" spans="15:24" ht="15.75" x14ac:dyDescent="0.25">
      <c r="S37" s="12"/>
      <c r="T37" s="11"/>
      <c r="U37" s="18" t="s">
        <v>24</v>
      </c>
      <c r="V37" s="24"/>
      <c r="W37" s="35">
        <f>W36*0.9</f>
        <v>5674050</v>
      </c>
      <c r="X37" s="36"/>
    </row>
    <row r="38" spans="15:24" ht="15.75" x14ac:dyDescent="0.25">
      <c r="P38" t="s">
        <v>41</v>
      </c>
      <c r="S38" s="11"/>
      <c r="T38" s="11"/>
      <c r="U38" s="18" t="s">
        <v>25</v>
      </c>
      <c r="V38" s="24"/>
      <c r="W38" s="35">
        <f>W36*0.8</f>
        <v>5043600</v>
      </c>
      <c r="X38" s="35"/>
    </row>
    <row r="39" spans="15:24" ht="15.75" x14ac:dyDescent="0.25">
      <c r="O39" s="11"/>
      <c r="P39" s="11"/>
      <c r="Q39" s="11"/>
      <c r="R39" s="11"/>
      <c r="S39" s="11"/>
      <c r="T39" s="11"/>
      <c r="U39" s="18"/>
      <c r="V39" s="24"/>
      <c r="W39" s="37"/>
      <c r="X39" s="25"/>
    </row>
    <row r="40" spans="15:24" ht="15.75" x14ac:dyDescent="0.25">
      <c r="U40" s="38" t="s">
        <v>26</v>
      </c>
      <c r="V40" s="39"/>
      <c r="W40" s="40">
        <f>W21*W35</f>
        <v>1167500</v>
      </c>
      <c r="X40" s="40"/>
    </row>
    <row r="41" spans="15:24" ht="15.75" x14ac:dyDescent="0.25">
      <c r="U41" s="18" t="s">
        <v>27</v>
      </c>
      <c r="V41" s="24"/>
      <c r="W41" s="37"/>
      <c r="X41" s="37"/>
    </row>
    <row r="42" spans="15:24" ht="15.75" x14ac:dyDescent="0.25">
      <c r="U42" s="41" t="s">
        <v>28</v>
      </c>
      <c r="V42" s="37"/>
      <c r="W42" s="35">
        <f>W36*0.025/12</f>
        <v>13134.375</v>
      </c>
      <c r="X42" s="35"/>
    </row>
  </sheetData>
  <mergeCells count="3">
    <mergeCell ref="A9:R9"/>
    <mergeCell ref="A2:R2"/>
    <mergeCell ref="P27:T27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P23" sqref="P2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J33" sqref="J33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3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topLeftCell="A4"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13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2023-11-23T06:01:38Z</dcterms:modified>
</cp:coreProperties>
</file>